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328" yWindow="3360" windowWidth="17280" windowHeight="8880" activeTab="1"/>
  </bookViews>
  <sheets>
    <sheet name="PO DIAMANTE" sheetId="1" r:id="rId1"/>
    <sheet name="PO BARREIRO" sheetId="2" r:id="rId2"/>
    <sheet name="Plan3" sheetId="3" r:id="rId3"/>
  </sheets>
  <externalReferences>
    <externalReference r:id="rId4"/>
    <externalReference r:id="rId5"/>
  </externalReferences>
  <definedNames>
    <definedName name="BDI">'PO DIAMANTE'!$H$8</definedName>
    <definedName name="TIPOORCAMENTO" hidden="1">IF(VALUE([1]MENU!$O$3)=2,"Licitado","Proposto")</definedName>
  </definedNames>
  <calcPr calcId="125725"/>
</workbook>
</file>

<file path=xl/calcChain.xml><?xml version="1.0" encoding="utf-8"?>
<calcChain xmlns="http://schemas.openxmlformats.org/spreadsheetml/2006/main">
  <c r="I30" i="2"/>
  <c r="I31"/>
  <c r="I32"/>
  <c r="I24"/>
  <c r="I25"/>
  <c r="I26"/>
  <c r="I27"/>
  <c r="I28"/>
  <c r="I29"/>
  <c r="I23"/>
  <c r="I21"/>
  <c r="I18"/>
  <c r="I19"/>
  <c r="I17"/>
  <c r="I18" i="1"/>
  <c r="I19"/>
  <c r="I17"/>
  <c r="I24"/>
  <c r="I25"/>
  <c r="I26"/>
  <c r="I27"/>
  <c r="I28"/>
  <c r="I29"/>
  <c r="I30"/>
  <c r="I31"/>
  <c r="I32"/>
  <c r="I23"/>
  <c r="I21"/>
  <c r="J26" i="2" l="1"/>
  <c r="E5" i="1"/>
  <c r="E5" i="2"/>
  <c r="J21"/>
  <c r="J20" s="1"/>
  <c r="J19"/>
  <c r="J18"/>
  <c r="J17"/>
  <c r="J23"/>
  <c r="J24"/>
  <c r="J25"/>
  <c r="J27"/>
  <c r="J28"/>
  <c r="J29"/>
  <c r="J30"/>
  <c r="J31"/>
  <c r="J32"/>
  <c r="J17" i="1"/>
  <c r="J18"/>
  <c r="J19"/>
  <c r="J21"/>
  <c r="J20" s="1"/>
  <c r="J23"/>
  <c r="J24"/>
  <c r="J25"/>
  <c r="J26"/>
  <c r="J27"/>
  <c r="J28"/>
  <c r="J29"/>
  <c r="J30"/>
  <c r="J31"/>
  <c r="J32"/>
  <c r="J16" l="1"/>
  <c r="J22"/>
  <c r="J22" i="2"/>
  <c r="J16"/>
  <c r="J15" i="1" l="1"/>
  <c r="J14" s="1"/>
  <c r="J15" i="2"/>
  <c r="J14" s="1"/>
</calcChain>
</file>

<file path=xl/sharedStrings.xml><?xml version="1.0" encoding="utf-8"?>
<sst xmlns="http://schemas.openxmlformats.org/spreadsheetml/2006/main" count="299" uniqueCount="118">
  <si>
    <t>PO - PLANILHA ORÇAMENTÁRIA</t>
  </si>
  <si>
    <t>Grau de Sigilo</t>
  </si>
  <si>
    <t>#PUBLICO</t>
  </si>
  <si>
    <t>Nº OPERAÇÃO</t>
  </si>
  <si>
    <t>Nº SICONV</t>
  </si>
  <si>
    <t>PROPONENTE / TOMADOR</t>
  </si>
  <si>
    <t>APELIDO DO EMPREENDIMENTO</t>
  </si>
  <si>
    <t>PREFEITURA MUNICIPAL DE CORDISBURGO</t>
  </si>
  <si>
    <t>CONSTRUÇÃO DE BUEIRO SIMPLES CELULAR DA CONCRETO 3,00X3,00m SOBRE O CÓRREGO DIAMANTE</t>
  </si>
  <si>
    <t>LOCALIDADE SINAPI</t>
  </si>
  <si>
    <t>DATA BASE</t>
  </si>
  <si>
    <t>DESCRIÇÃO DO LOTE</t>
  </si>
  <si>
    <t>MUNICÍPIO / UF</t>
  </si>
  <si>
    <t>BDI 1</t>
  </si>
  <si>
    <t>BDI 2</t>
  </si>
  <si>
    <t>BDI 3</t>
  </si>
  <si>
    <t>BELO HORIZONTE</t>
  </si>
  <si>
    <t>01-23 (N DES.)</t>
  </si>
  <si>
    <t>CORDISBURGO /MG</t>
  </si>
  <si>
    <t>0,00%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</si>
  <si>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</si>
  <si>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</si>
  <si>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</si>
  <si>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</si>
  <si>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</si>
  <si>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</si>
  <si>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</si>
  <si>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
(%)</t>
  </si>
  <si>
    <t>Preço Unitário (com BDI) (R$)</t>
  </si>
  <si>
    <t>Preço Total
(R$)</t>
  </si>
  <si>
    <t>1.</t>
  </si>
  <si>
    <t>SINAPI</t>
  </si>
  <si>
    <t>CONSTRUÇÃO DE BUEIRO SIMPLES CELULAR DA CONCRETO - BSCC 3,00X3,00M SOBRE O CÓRREGO DIAMANTE - COMPRIMENTO C=8,00m</t>
  </si>
  <si>
    <t>-</t>
  </si>
  <si>
    <t>1.1.</t>
  </si>
  <si>
    <t>SERVIÇOS PRELIMINARES</t>
  </si>
  <si>
    <t>1.1.1.</t>
  </si>
  <si>
    <t>Composição</t>
  </si>
  <si>
    <t>C33</t>
  </si>
  <si>
    <t>PLACA DE OBRA EM CHAPA DE ACO GALVANIZADO  CONFORME MANUAL DE PLACAS</t>
  </si>
  <si>
    <t>M2</t>
  </si>
  <si>
    <t>1.1.2.</t>
  </si>
  <si>
    <t>SINAPI-I</t>
  </si>
  <si>
    <t>10775</t>
  </si>
  <si>
    <t>LOCACAO DE CONTAINER 2,30 X 6,00 M, ALT. 2,50 M, COM 1 SANITARIO, PARA ESCRITORIO, COMPLETO, SEM DIVISORIAS INTERNAS (NAO INCLUI MOBILIZACAO/DESMOBILIZACAO)</t>
  </si>
  <si>
    <t xml:space="preserve">MES   </t>
  </si>
  <si>
    <t>1.1.3.</t>
  </si>
  <si>
    <t>3346</t>
  </si>
  <si>
    <t>LOCACAO DE GRUPO GERADOR *80 A 125* KVA, MOTOR DIESEL, REBOCAVEL, ACIONAMENTO MANUAL</t>
  </si>
  <si>
    <t xml:space="preserve">H     </t>
  </si>
  <si>
    <t>1.2.</t>
  </si>
  <si>
    <t>LOCAÇÀO DA OBRA</t>
  </si>
  <si>
    <t>1.2.1.</t>
  </si>
  <si>
    <t>99059</t>
  </si>
  <si>
    <t>LOCACAO CONVENCIONAL DE OBRA, UTILIZANDO GABARITO DE TÁBUAS CORRIDAS PONTALETADAS A CADA 2,00M -  2 UTILIZAÇÕES. AF_10/2018</t>
  </si>
  <si>
    <t>M</t>
  </si>
  <si>
    <t>1.3.</t>
  </si>
  <si>
    <t>BUEIRO DUPLO CELULAR DE CONCRETO (BDCC) - 3x3m</t>
  </si>
  <si>
    <t>1.3.1.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</si>
  <si>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</si>
  <si>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</si>
  <si>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M3</t>
  </si>
  <si>
    <t>1.3.2.</t>
  </si>
  <si>
    <t>96624</t>
  </si>
  <si>
    <t>LASTRO COM MATERIAL GRANULAR (PEDRA BRITADA N.2/ PEDRA DE MÃO), APLICADO EM PISOS OU RADIERS, ESPESSURA DE *20 CM*. AF_08/2017</t>
  </si>
  <si>
    <t>1.3.3.</t>
  </si>
  <si>
    <t>96620</t>
  </si>
  <si>
    <t>LASTRO DE CONCRETO MAGRO, APLICADO EM PISOS, LAJES SOBRE SOLO OU RADIERS. AF_08/2017</t>
  </si>
  <si>
    <t>1.3.4.</t>
  </si>
  <si>
    <t>SICRO</t>
  </si>
  <si>
    <t>0705213</t>
  </si>
  <si>
    <t>Corpo de BSCC 3,00 x 3,00 m - moldado no local - altura do aterro 1,00 a 2,50 m - areia e brita comerciais</t>
  </si>
  <si>
    <t>1.3.5.</t>
  </si>
  <si>
    <t>0705249</t>
  </si>
  <si>
    <t>Boca de BSCC 3,00 x 3,00 m - esconsidade do bueiro 0° (NORMAIS) - areia e brita comerciais (esconsidade da ala 30º)</t>
  </si>
  <si>
    <t>1.3.6.</t>
  </si>
  <si>
    <t>92919</t>
  </si>
  <si>
    <t>ARMAÇÃO DE ESTRUTURAS DIVERSAS DE CONCRETO ARMADO, EXCETO VIGAS, PILARES, LAJES E FUNDAÇÕES, UTILIZANDO AÇO CA-50 DE 10,0 MM - MONTAGEM. AF_06/2022</t>
  </si>
  <si>
    <t>KG</t>
  </si>
  <si>
    <t>1.3.7.</t>
  </si>
  <si>
    <t>100341</t>
  </si>
  <si>
    <t>FABRICAÇÃO, MONTAGEM E DESMONTAGEM DE FÔRMA PARA CORTINA DE CONTENÇÃO, EM CHAPA DE MADEIRA COMPENSADA PLASTIFICADA, E = 18 MM, 10 UTILIZAÇÕES. AF_07/2019</t>
  </si>
  <si>
    <t>1.3.8.</t>
  </si>
  <si>
    <t>103672</t>
  </si>
  <si>
    <t>CONCRETAGEM DE PILARES, FCK = 25 MPA, COM USO DE BOMBA - LANÇAMENTO, ADENSAMENTO E ACABAMENTO. AF_02/2022</t>
  </si>
  <si>
    <t>1.3.9.</t>
  </si>
  <si>
    <t>99855</t>
  </si>
  <si>
    <t>CORRIMÃO SIMPLES, DIÂMETRO EXTERNO = 1 1/2, EM AÇO GALVANIZADO. AF_04/2019_PS</t>
  </si>
  <si>
    <t>1.3.10.</t>
  </si>
  <si>
    <t>100723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</si>
  <si>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</si>
  <si>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</si>
  <si>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</si>
  <si>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</si>
  <si>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</si>
  <si>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</si>
  <si>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</si>
  <si>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</si>
  <si>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Wilson Portes Junior</t>
  </si>
  <si>
    <t>RJ: 44/125/D</t>
  </si>
  <si>
    <t>CREA/CAU:</t>
  </si>
  <si>
    <t>Data</t>
  </si>
  <si>
    <t>ART/RRT:</t>
  </si>
  <si>
    <t>PINTURA COM TINTA ALQUÍDICA DE FUNDO E ACABAMENTO (ESMALTE SINTÉTICO AMARELO) PULVERIZADA SOBRE PERFIL METÁLICO EXECUTADO EM FÁBRICA (POR DEMÃO). AF_01/2020_PE</t>
  </si>
  <si>
    <t/>
  </si>
  <si>
    <t>CONSTRUÇÃO DE BUEIRO SIMPLES CELULAR DA CONCRETO - BSCC 2,50X2,50M SOBRE O CÓRREGO CAPÃO DO BARREIRO - COMPRIMENTO C=8,00m</t>
  </si>
  <si>
    <t>LOCAÇÃO DA OBRA</t>
  </si>
  <si>
    <t>0705241</t>
  </si>
  <si>
    <t>Boca de BSCC 2,50 x 2,50 m - esconsidade do bueiro 0° (NORMAIS) - areia e brita comerciais (esconsidade da ala 30º)</t>
  </si>
  <si>
    <t>103669</t>
  </si>
  <si>
    <t>CONCRETAGEM DE PILARES, FCK = 25 MPA,  COM USO DE BALDES - LANÇAMENTO, ADENSAMENTO E ACABAMENTO. AF_02/2022</t>
  </si>
  <si>
    <t>PINTURA COM TINTA ALQUÍDICA DE FUNDO E ACABAMENTO (ESMALTE SINTÉTICO AMARELO) PULVERIZADA SOBRE TUBO GALVANIZADO E TESTEIROS DO GUARDA CORPO EXECUTADO EM FÁBRICA (02 DEMÃOS). AF_01/2020_PE</t>
  </si>
  <si>
    <t>CONSTRUÇÃO DE BUEIRO SIMPLES CELULAR DA CONCRETO 2,50X2,50m SOBRE O CÓRREGO CAPÃO DO BARREIRO</t>
  </si>
  <si>
    <t>BUEIRO SIMPLES CELULAR DE CONCRETO (BSCC) - 2,5x2,5m</t>
  </si>
  <si>
    <t>Orçamento Base para Licitação</t>
  </si>
  <si>
    <t xml:space="preserve">Orçamento Base para Licitação </t>
  </si>
  <si>
    <t>0705196</t>
  </si>
  <si>
    <t>Corpo de BSCC 2,50 x 2,50 m - moldado no local - altura do aterro 0,00 a 1,00 m - areia e brita comerciais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</si>
</sst>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mmm\-yy;@"/>
    <numFmt numFmtId="165" formatCode="_(* #,##0.00_);_(* \(#,##0.00\);_(* \-??_);_(@_)"/>
    <numFmt numFmtId="166" formatCode="General;General"/>
    <numFmt numFmtId="167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31"/>
        <bgColor indexed="42"/>
      </patternFill>
    </fill>
    <fill>
      <patternFill patternType="solid">
        <fgColor indexed="43"/>
        <bgColor indexed="26"/>
      </patternFill>
    </fill>
    <fill>
      <patternFill patternType="lightUp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2"/>
      </patternFill>
    </fill>
    <fill>
      <patternFill patternType="solid">
        <fgColor theme="0" tint="-0.249977111117893"/>
        <bgColor indexed="26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7" fillId="0" borderId="0"/>
  </cellStyleXfs>
  <cellXfs count="71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0" fillId="0" borderId="0" xfId="0" applyAlignment="1">
      <alignment wrapText="1"/>
    </xf>
    <xf numFmtId="0" fontId="5" fillId="0" borderId="1" xfId="3" applyFont="1" applyBorder="1" applyAlignment="1">
      <alignment vertical="top"/>
    </xf>
    <xf numFmtId="0" fontId="0" fillId="0" borderId="4" xfId="4" applyFont="1" applyBorder="1" applyAlignment="1">
      <alignment horizontal="left" vertical="top" wrapText="1"/>
    </xf>
    <xf numFmtId="0" fontId="0" fillId="0" borderId="4" xfId="4" applyFont="1" applyBorder="1" applyAlignment="1">
      <alignment vertical="top" wrapText="1"/>
    </xf>
    <xf numFmtId="0" fontId="5" fillId="0" borderId="0" xfId="3" applyFont="1" applyAlignment="1">
      <alignment horizontal="center" vertical="top"/>
    </xf>
    <xf numFmtId="0" fontId="5" fillId="0" borderId="1" xfId="3" applyFont="1" applyBorder="1" applyAlignment="1">
      <alignment horizontal="center" vertical="top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165" fontId="5" fillId="2" borderId="10" xfId="1" applyNumberFormat="1" applyFont="1" applyFill="1" applyBorder="1" applyAlignment="1" applyProtection="1">
      <alignment horizontal="center" vertical="center"/>
    </xf>
    <xf numFmtId="10" fontId="5" fillId="2" borderId="10" xfId="2" applyNumberFormat="1" applyFont="1" applyFill="1" applyBorder="1" applyAlignment="1" applyProtection="1">
      <alignment horizontal="center" vertical="center"/>
    </xf>
    <xf numFmtId="165" fontId="5" fillId="2" borderId="11" xfId="1" applyNumberFormat="1" applyFont="1" applyFill="1" applyBorder="1" applyAlignment="1" applyProtection="1">
      <alignment horizontal="center" vertical="center" shrinkToFit="1"/>
    </xf>
    <xf numFmtId="0" fontId="0" fillId="0" borderId="12" xfId="0" applyBorder="1" applyAlignment="1">
      <alignment vertical="center" wrapText="1" shrinkToFit="1"/>
    </xf>
    <xf numFmtId="49" fontId="0" fillId="3" borderId="13" xfId="0" applyNumberFormat="1" applyFill="1" applyBorder="1" applyAlignment="1" applyProtection="1">
      <alignment horizontal="center" vertical="center" wrapText="1"/>
      <protection locked="0"/>
    </xf>
    <xf numFmtId="49" fontId="0" fillId="4" borderId="13" xfId="0" applyNumberFormat="1" applyFill="1" applyBorder="1" applyAlignment="1" applyProtection="1">
      <alignment horizontal="center" vertical="center" wrapText="1"/>
      <protection locked="0"/>
    </xf>
    <xf numFmtId="0" fontId="0" fillId="4" borderId="13" xfId="0" applyFill="1" applyBorder="1" applyAlignment="1" applyProtection="1">
      <alignment horizontal="left" vertical="center" wrapText="1"/>
      <protection locked="0"/>
    </xf>
    <xf numFmtId="0" fontId="0" fillId="4" borderId="13" xfId="0" applyFill="1" applyBorder="1" applyAlignment="1" applyProtection="1">
      <alignment horizontal="center" vertical="center" wrapText="1"/>
      <protection locked="0"/>
    </xf>
    <xf numFmtId="165" fontId="0" fillId="0" borderId="13" xfId="1" applyNumberFormat="1" applyFont="1" applyFill="1" applyBorder="1" applyAlignment="1" applyProtection="1">
      <alignment vertical="center" shrinkToFit="1"/>
    </xf>
    <xf numFmtId="165" fontId="0" fillId="4" borderId="13" xfId="1" applyNumberFormat="1" applyFont="1" applyFill="1" applyBorder="1" applyAlignment="1" applyProtection="1">
      <alignment vertical="center" wrapText="1"/>
      <protection locked="0"/>
    </xf>
    <xf numFmtId="10" fontId="0" fillId="3" borderId="13" xfId="2" applyNumberFormat="1" applyFont="1" applyFill="1" applyBorder="1" applyAlignment="1" applyProtection="1">
      <alignment horizontal="center" vertical="center" wrapText="1"/>
      <protection locked="0"/>
    </xf>
    <xf numFmtId="165" fontId="0" fillId="0" borderId="14" xfId="1" applyNumberFormat="1" applyFont="1" applyFill="1" applyBorder="1" applyAlignment="1" applyProtection="1">
      <alignment horizontal="center" vertical="center" shrinkToFit="1"/>
    </xf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8" fillId="0" borderId="0" xfId="0" applyFont="1"/>
    <xf numFmtId="0" fontId="8" fillId="0" borderId="5" xfId="0" applyFont="1" applyBorder="1" applyAlignment="1">
      <alignment horizontal="left" vertical="center"/>
    </xf>
    <xf numFmtId="0" fontId="0" fillId="0" borderId="15" xfId="0" applyBorder="1"/>
    <xf numFmtId="0" fontId="8" fillId="0" borderId="0" xfId="0" applyFont="1" applyAlignment="1">
      <alignment horizontal="left" wrapText="1"/>
    </xf>
    <xf numFmtId="0" fontId="9" fillId="0" borderId="16" xfId="4" applyFont="1" applyBorder="1" applyAlignment="1">
      <alignment vertical="center"/>
    </xf>
    <xf numFmtId="0" fontId="0" fillId="0" borderId="16" xfId="0" applyBorder="1"/>
    <xf numFmtId="0" fontId="5" fillId="0" borderId="0" xfId="0" applyFont="1"/>
    <xf numFmtId="0" fontId="0" fillId="0" borderId="0" xfId="4" applyFont="1" applyAlignment="1">
      <alignment vertical="center"/>
    </xf>
    <xf numFmtId="0" fontId="5" fillId="0" borderId="0" xfId="3" applyFont="1" applyAlignment="1">
      <alignment horizontal="left" vertical="top"/>
    </xf>
    <xf numFmtId="0" fontId="0" fillId="0" borderId="0" xfId="4" applyFont="1" applyAlignment="1">
      <alignment vertical="top"/>
    </xf>
    <xf numFmtId="166" fontId="0" fillId="0" borderId="0" xfId="4" applyNumberFormat="1" applyFont="1"/>
    <xf numFmtId="0" fontId="5" fillId="0" borderId="4" xfId="0" applyFont="1" applyBorder="1"/>
    <xf numFmtId="0" fontId="0" fillId="0" borderId="4" xfId="0" applyBorder="1"/>
    <xf numFmtId="0" fontId="2" fillId="6" borderId="12" xfId="0" applyFont="1" applyFill="1" applyBorder="1" applyAlignment="1">
      <alignment vertical="center" wrapText="1" shrinkToFit="1"/>
    </xf>
    <xf numFmtId="49" fontId="2" fillId="7" borderId="13" xfId="0" applyNumberFormat="1" applyFont="1" applyFill="1" applyBorder="1" applyAlignment="1" applyProtection="1">
      <alignment horizontal="center" vertical="center" wrapText="1"/>
      <protection locked="0"/>
    </xf>
    <xf numFmtId="49" fontId="2" fillId="8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3" xfId="0" applyFont="1" applyFill="1" applyBorder="1" applyAlignment="1" applyProtection="1">
      <alignment horizontal="left" vertical="center" wrapText="1"/>
      <protection locked="0"/>
    </xf>
    <xf numFmtId="0" fontId="2" fillId="8" borderId="13" xfId="0" applyFont="1" applyFill="1" applyBorder="1" applyAlignment="1" applyProtection="1">
      <alignment horizontal="center" vertical="center" wrapText="1"/>
      <protection locked="0"/>
    </xf>
    <xf numFmtId="165" fontId="2" fillId="6" borderId="13" xfId="1" applyNumberFormat="1" applyFont="1" applyFill="1" applyBorder="1" applyAlignment="1" applyProtection="1">
      <alignment vertical="center" shrinkToFit="1"/>
    </xf>
    <xf numFmtId="165" fontId="2" fillId="8" borderId="13" xfId="1" applyNumberFormat="1" applyFont="1" applyFill="1" applyBorder="1" applyAlignment="1" applyProtection="1">
      <alignment vertical="center" wrapText="1"/>
      <protection locked="0"/>
    </xf>
    <xf numFmtId="10" fontId="2" fillId="7" borderId="13" xfId="2" applyNumberFormat="1" applyFont="1" applyFill="1" applyBorder="1" applyAlignment="1" applyProtection="1">
      <alignment horizontal="center" vertical="center" wrapText="1"/>
      <protection locked="0"/>
    </xf>
    <xf numFmtId="165" fontId="2" fillId="6" borderId="14" xfId="1" applyNumberFormat="1" applyFont="1" applyFill="1" applyBorder="1" applyAlignment="1" applyProtection="1">
      <alignment horizontal="center" vertical="center" shrinkToFit="1"/>
    </xf>
    <xf numFmtId="0" fontId="5" fillId="2" borderId="9" xfId="0" applyFont="1" applyFill="1" applyBorder="1" applyAlignment="1">
      <alignment horizontal="left" vertical="center" wrapText="1"/>
    </xf>
    <xf numFmtId="0" fontId="0" fillId="0" borderId="0" xfId="0" quotePrefix="1"/>
    <xf numFmtId="0" fontId="0" fillId="0" borderId="2" xfId="4" applyFont="1" applyBorder="1" applyAlignment="1">
      <alignment vertical="center" wrapText="1"/>
    </xf>
    <xf numFmtId="0" fontId="0" fillId="0" borderId="3" xfId="4" applyFont="1" applyBorder="1" applyAlignment="1">
      <alignment vertical="center" wrapText="1"/>
    </xf>
    <xf numFmtId="10" fontId="0" fillId="0" borderId="7" xfId="4" applyNumberFormat="1" applyFont="1" applyBorder="1" applyAlignment="1">
      <alignment horizontal="center" vertical="center" wrapText="1"/>
    </xf>
    <xf numFmtId="0" fontId="0" fillId="0" borderId="7" xfId="4" applyFont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 wrapText="1"/>
    </xf>
    <xf numFmtId="164" fontId="0" fillId="0" borderId="2" xfId="4" applyNumberFormat="1" applyFont="1" applyBorder="1" applyAlignment="1">
      <alignment vertical="center" shrinkToFit="1"/>
    </xf>
    <xf numFmtId="0" fontId="0" fillId="0" borderId="8" xfId="0" applyBorder="1" applyAlignment="1">
      <alignment horizontal="left" wrapText="1"/>
    </xf>
    <xf numFmtId="166" fontId="0" fillId="0" borderId="7" xfId="0" applyNumberFormat="1" applyBorder="1" applyAlignment="1">
      <alignment horizontal="left"/>
    </xf>
    <xf numFmtId="167" fontId="0" fillId="0" borderId="0" xfId="0" applyNumberFormat="1" applyAlignment="1">
      <alignment horizontal="left"/>
    </xf>
    <xf numFmtId="0" fontId="0" fillId="0" borderId="2" xfId="4" applyFont="1" applyBorder="1" applyAlignment="1">
      <alignment horizontal="left" vertical="top" wrapText="1"/>
    </xf>
    <xf numFmtId="0" fontId="0" fillId="0" borderId="6" xfId="4" applyFont="1" applyBorder="1" applyAlignment="1">
      <alignment horizontal="left" vertical="center" wrapText="1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4" borderId="2" xfId="0" applyFont="1" applyFill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>
      <alignment horizontal="left" wrapText="1"/>
    </xf>
    <xf numFmtId="0" fontId="5" fillId="0" borderId="1" xfId="3" applyFont="1" applyBorder="1" applyAlignment="1">
      <alignment horizontal="left" vertical="top"/>
    </xf>
    <xf numFmtId="0" fontId="0" fillId="0" borderId="2" xfId="4" applyFont="1" applyBorder="1" applyAlignment="1">
      <alignment horizontal="left" vertical="center" wrapText="1"/>
    </xf>
    <xf numFmtId="0" fontId="5" fillId="0" borderId="5" xfId="3" applyFont="1" applyBorder="1" applyAlignment="1">
      <alignment horizontal="left" vertical="top"/>
    </xf>
    <xf numFmtId="0" fontId="5" fillId="2" borderId="9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4"/>
    <cellStyle name="Normal_FICHA DE VERIFICAÇÃO PRELIMINAR - Plano R" xfId="3"/>
    <cellStyle name="Porcentagem" xfId="2" builtinId="5"/>
    <cellStyle name="Separador de milhares" xfId="1" builtinId="3"/>
  </cellStyles>
  <dxfs count="58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border>
        <top style="thin">
          <color indexed="64"/>
        </top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/>
        <i val="0"/>
        <condense val="0"/>
        <extend val="0"/>
        <color indexed="10"/>
      </font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border>
        <top style="thin">
          <color indexed="64"/>
        </top>
      </border>
    </dxf>
    <dxf>
      <border>
        <left style="thin">
          <color indexed="8"/>
        </left>
        <right style="thin">
          <color indexed="8"/>
        </right>
        <top/>
        <bottom/>
      </border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9102</xdr:colOff>
      <xdr:row>8</xdr:row>
      <xdr:rowOff>152400</xdr:rowOff>
    </xdr:from>
    <xdr:to>
      <xdr:col>9</xdr:col>
      <xdr:colOff>1051560</xdr:colOff>
      <xdr:row>11</xdr:row>
      <xdr:rowOff>36243</xdr:rowOff>
    </xdr:to>
    <xdr:sp macro="" textlink="" fLocksText="0">
      <xdr:nvSpPr>
        <xdr:cNvPr id="3" name="TextBoxArred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 flipH="1">
          <a:off x="9701742" y="1440180"/>
          <a:ext cx="4791498" cy="379143"/>
        </a:xfrm>
        <a:prstGeom prst="rect">
          <a:avLst/>
        </a:prstGeom>
        <a:noFill/>
        <a:ln w="648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Considerar valores arredondados com (0,00)</a:t>
          </a:r>
        </a:p>
      </xdr:txBody>
    </xdr:sp>
    <xdr:clientData fPrintsWithSheet="0"/>
  </xdr:twoCellAnchor>
  <xdr:twoCellAnchor>
    <xdr:from>
      <xdr:col>0</xdr:col>
      <xdr:colOff>28575</xdr:colOff>
      <xdr:row>9</xdr:row>
      <xdr:rowOff>0</xdr:rowOff>
    </xdr:from>
    <xdr:to>
      <xdr:col>1</xdr:col>
      <xdr:colOff>624896</xdr:colOff>
      <xdr:row>10</xdr:row>
      <xdr:rowOff>160060</xdr:rowOff>
    </xdr:to>
    <xdr:sp macro="[1]!Linhas.AddLinha" textlink="" fLocksText="0">
      <xdr:nvSpPr>
        <xdr:cNvPr id="4" name="AutoShape 6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468755" y="1447800"/>
          <a:ext cx="1465001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ADICIONAR LINHAS</a:t>
          </a:r>
        </a:p>
      </xdr:txBody>
    </xdr:sp>
    <xdr:clientData fPrintsWithSheet="0"/>
  </xdr:twoCellAnchor>
  <xdr:twoCellAnchor>
    <xdr:from>
      <xdr:col>3</xdr:col>
      <xdr:colOff>93345</xdr:colOff>
      <xdr:row>9</xdr:row>
      <xdr:rowOff>0</xdr:rowOff>
    </xdr:from>
    <xdr:to>
      <xdr:col>3</xdr:col>
      <xdr:colOff>1560297</xdr:colOff>
      <xdr:row>10</xdr:row>
      <xdr:rowOff>160060</xdr:rowOff>
    </xdr:to>
    <xdr:sp macro="[1]!Descrição.fixar" textlink="" fLocksText="0">
      <xdr:nvSpPr>
        <xdr:cNvPr id="5" name="AutoShape 6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4551045" y="1447800"/>
          <a:ext cx="1466952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FIXAR DESCRIÇÕES</a:t>
          </a:r>
        </a:p>
      </xdr:txBody>
    </xdr:sp>
    <xdr:clientData fPrintsWithSheet="0"/>
  </xdr:twoCellAnchor>
  <xdr:twoCellAnchor>
    <xdr:from>
      <xdr:col>1</xdr:col>
      <xdr:colOff>691515</xdr:colOff>
      <xdr:row>9</xdr:row>
      <xdr:rowOff>0</xdr:rowOff>
    </xdr:from>
    <xdr:to>
      <xdr:col>3</xdr:col>
      <xdr:colOff>9547</xdr:colOff>
      <xdr:row>10</xdr:row>
      <xdr:rowOff>160060</xdr:rowOff>
    </xdr:to>
    <xdr:sp macro="[1]!Linhas.ExcLinhas" textlink="" fLocksText="0">
      <xdr:nvSpPr>
        <xdr:cNvPr id="6" name="AutoShape 6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3000375" y="1447800"/>
          <a:ext cx="1466872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EXCLUIR LINHAS</a:t>
          </a:r>
        </a:p>
      </xdr:txBody>
    </xdr:sp>
    <xdr:clientData fPrintsWithSheet="0"/>
  </xdr:twoCellAnchor>
  <xdr:twoCellAnchor>
    <xdr:from>
      <xdr:col>3</xdr:col>
      <xdr:colOff>1644015</xdr:colOff>
      <xdr:row>9</xdr:row>
      <xdr:rowOff>0</xdr:rowOff>
    </xdr:from>
    <xdr:to>
      <xdr:col>3</xdr:col>
      <xdr:colOff>3339378</xdr:colOff>
      <xdr:row>10</xdr:row>
      <xdr:rowOff>160060</xdr:rowOff>
    </xdr:to>
    <xdr:sp macro="[1]!Descrição.recuperar" textlink="" fLocksText="0">
      <xdr:nvSpPr>
        <xdr:cNvPr id="7" name="AutoShape 6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6101715" y="1447800"/>
          <a:ext cx="1695363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RECUPERAR FÓRMULAS</a:t>
          </a:r>
        </a:p>
      </xdr:txBody>
    </xdr:sp>
    <xdr:clientData fPrintsWithSheet="0"/>
  </xdr:twoCellAnchor>
  <xdr:twoCellAnchor>
    <xdr:from>
      <xdr:col>3</xdr:col>
      <xdr:colOff>3404023</xdr:colOff>
      <xdr:row>9</xdr:row>
      <xdr:rowOff>1</xdr:rowOff>
    </xdr:from>
    <xdr:to>
      <xdr:col>4</xdr:col>
      <xdr:colOff>272154</xdr:colOff>
      <xdr:row>10</xdr:row>
      <xdr:rowOff>160061</xdr:rowOff>
    </xdr:to>
    <xdr:sp macro="[1]!buscarcodigo" textlink="" fLocksText="0">
      <xdr:nvSpPr>
        <xdr:cNvPr id="8" name="AutoShape 6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7861723" y="1447801"/>
          <a:ext cx="1371551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BUSCAR CÓDIGO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9102</xdr:colOff>
      <xdr:row>8</xdr:row>
      <xdr:rowOff>152400</xdr:rowOff>
    </xdr:from>
    <xdr:to>
      <xdr:col>9</xdr:col>
      <xdr:colOff>1051560</xdr:colOff>
      <xdr:row>11</xdr:row>
      <xdr:rowOff>36243</xdr:rowOff>
    </xdr:to>
    <xdr:sp macro="" textlink="" fLocksText="0">
      <xdr:nvSpPr>
        <xdr:cNvPr id="3" name="TextBoxArred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 flipH="1">
          <a:off x="9701742" y="1440180"/>
          <a:ext cx="4791498" cy="379143"/>
        </a:xfrm>
        <a:prstGeom prst="rect">
          <a:avLst/>
        </a:prstGeom>
        <a:noFill/>
        <a:ln w="648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Considerar valores arredondados com (0,00)</a:t>
          </a:r>
        </a:p>
      </xdr:txBody>
    </xdr:sp>
    <xdr:clientData fPrintsWithSheet="0"/>
  </xdr:twoCellAnchor>
  <xdr:twoCellAnchor>
    <xdr:from>
      <xdr:col>0</xdr:col>
      <xdr:colOff>28575</xdr:colOff>
      <xdr:row>9</xdr:row>
      <xdr:rowOff>0</xdr:rowOff>
    </xdr:from>
    <xdr:to>
      <xdr:col>1</xdr:col>
      <xdr:colOff>624896</xdr:colOff>
      <xdr:row>10</xdr:row>
      <xdr:rowOff>160060</xdr:rowOff>
    </xdr:to>
    <xdr:sp macro="[2]!Linhas.AddLinha" textlink="" fLocksText="0">
      <xdr:nvSpPr>
        <xdr:cNvPr id="4" name="AutoShape 67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1468755" y="1447800"/>
          <a:ext cx="1465001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ADICIONAR LINHAS</a:t>
          </a:r>
        </a:p>
      </xdr:txBody>
    </xdr:sp>
    <xdr:clientData fPrintsWithSheet="0"/>
  </xdr:twoCellAnchor>
  <xdr:twoCellAnchor>
    <xdr:from>
      <xdr:col>3</xdr:col>
      <xdr:colOff>93345</xdr:colOff>
      <xdr:row>9</xdr:row>
      <xdr:rowOff>0</xdr:rowOff>
    </xdr:from>
    <xdr:to>
      <xdr:col>3</xdr:col>
      <xdr:colOff>1560297</xdr:colOff>
      <xdr:row>10</xdr:row>
      <xdr:rowOff>160060</xdr:rowOff>
    </xdr:to>
    <xdr:sp macro="[2]!Descrição.fixar" textlink="" fLocksText="0">
      <xdr:nvSpPr>
        <xdr:cNvPr id="5" name="AutoShape 67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4551045" y="1447800"/>
          <a:ext cx="1466952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FIXAR DESCRIÇÕES</a:t>
          </a:r>
        </a:p>
      </xdr:txBody>
    </xdr:sp>
    <xdr:clientData fPrintsWithSheet="0"/>
  </xdr:twoCellAnchor>
  <xdr:twoCellAnchor>
    <xdr:from>
      <xdr:col>1</xdr:col>
      <xdr:colOff>691515</xdr:colOff>
      <xdr:row>9</xdr:row>
      <xdr:rowOff>0</xdr:rowOff>
    </xdr:from>
    <xdr:to>
      <xdr:col>3</xdr:col>
      <xdr:colOff>9547</xdr:colOff>
      <xdr:row>10</xdr:row>
      <xdr:rowOff>160060</xdr:rowOff>
    </xdr:to>
    <xdr:sp macro="[2]!Linhas.ExcLinhas" textlink="" fLocksText="0">
      <xdr:nvSpPr>
        <xdr:cNvPr id="6" name="AutoShape 67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3000375" y="1447800"/>
          <a:ext cx="1466872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EXCLUIR LINHAS</a:t>
          </a:r>
        </a:p>
      </xdr:txBody>
    </xdr:sp>
    <xdr:clientData fPrintsWithSheet="0"/>
  </xdr:twoCellAnchor>
  <xdr:twoCellAnchor>
    <xdr:from>
      <xdr:col>3</xdr:col>
      <xdr:colOff>1644015</xdr:colOff>
      <xdr:row>9</xdr:row>
      <xdr:rowOff>0</xdr:rowOff>
    </xdr:from>
    <xdr:to>
      <xdr:col>3</xdr:col>
      <xdr:colOff>3339378</xdr:colOff>
      <xdr:row>10</xdr:row>
      <xdr:rowOff>160060</xdr:rowOff>
    </xdr:to>
    <xdr:sp macro="[2]!Descrição.recuperar" textlink="" fLocksText="0">
      <xdr:nvSpPr>
        <xdr:cNvPr id="7" name="AutoShape 67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6101715" y="1447800"/>
          <a:ext cx="1695363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RECUPERAR FÓRMULAS</a:t>
          </a:r>
        </a:p>
      </xdr:txBody>
    </xdr:sp>
    <xdr:clientData fPrintsWithSheet="0"/>
  </xdr:twoCellAnchor>
  <xdr:twoCellAnchor>
    <xdr:from>
      <xdr:col>3</xdr:col>
      <xdr:colOff>3404023</xdr:colOff>
      <xdr:row>9</xdr:row>
      <xdr:rowOff>1</xdr:rowOff>
    </xdr:from>
    <xdr:to>
      <xdr:col>4</xdr:col>
      <xdr:colOff>272154</xdr:colOff>
      <xdr:row>10</xdr:row>
      <xdr:rowOff>160061</xdr:rowOff>
    </xdr:to>
    <xdr:sp macro="[2]!buscarcodigo" textlink="" fLocksText="0">
      <xdr:nvSpPr>
        <xdr:cNvPr id="8" name="AutoShape 6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7861723" y="1447801"/>
          <a:ext cx="1371551" cy="327700"/>
        </a:xfrm>
        <a:prstGeom prst="roundRect">
          <a:avLst>
            <a:gd name="adj" fmla="val 16667"/>
          </a:avLst>
        </a:prstGeom>
        <a:solidFill>
          <a:srgbClr val="FFCC99"/>
        </a:solidFill>
        <a:ln w="936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27360" tIns="27360" rIns="27360" bIns="27360" anchor="ctr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libri"/>
            </a:rPr>
            <a:t>BUSCAR CÓDIGO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ocuments/Cordisburgo/Bueiros%20Celulares%202022/PLANILHA%20BSCC%203X3M%20%20DIAMANTE%20Onerada%2001%20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ocuments/Cordisburgo/Bueiros%20Celulares%202022/PLANILHA%20BSCC%202,5X2,5M%20%20CAP&#195;O%20DO%20BARREIRO%20Onerada%2001%20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1"/>
      <sheetName val="OFÍCIO 2"/>
      <sheetName val="Plan1"/>
    </sheetNames>
    <definedNames>
      <definedName name="buscarcodigo"/>
      <definedName name="Descrição.fixar"/>
      <definedName name="Descrição.recuperar"/>
      <definedName name="Linhas.AddLinha"/>
      <definedName name="Linhas.ExcLinhas"/>
    </defined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1"/>
      <sheetName val="OFÍCIO 2"/>
      <sheetName val="Plan1"/>
    </sheetNames>
    <definedNames>
      <definedName name="buscarcodigo"/>
      <definedName name="Descrição.fixar"/>
      <definedName name="Descrição.recuperar"/>
      <definedName name="Linhas.AddLinha"/>
      <definedName name="Linhas.ExcLinhas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opLeftCell="A11" workbookViewId="0">
      <selection activeCell="I17" sqref="I17"/>
    </sheetView>
  </sheetViews>
  <sheetFormatPr defaultRowHeight="14.4"/>
  <cols>
    <col min="1" max="1" width="6.6640625" customWidth="1"/>
    <col min="2" max="2" width="8.109375" bestFit="1" customWidth="1"/>
    <col min="3" max="3" width="12.6640625" bestFit="1" customWidth="1"/>
    <col min="4" max="4" width="59.77734375" customWidth="1"/>
    <col min="5" max="5" width="18.109375" bestFit="1" customWidth="1"/>
    <col min="6" max="6" width="17.77734375" bestFit="1" customWidth="1"/>
    <col min="7" max="7" width="9.88671875" bestFit="1" customWidth="1"/>
    <col min="8" max="8" width="6.88671875" bestFit="1" customWidth="1"/>
    <col min="9" max="9" width="10.109375" bestFit="1" customWidth="1"/>
    <col min="10" max="10" width="12" bestFit="1" customWidth="1"/>
  </cols>
  <sheetData>
    <row r="1" spans="1:12" ht="15.6">
      <c r="D1" s="1" t="s">
        <v>0</v>
      </c>
      <c r="F1" s="1"/>
      <c r="J1" s="2" t="s">
        <v>1</v>
      </c>
    </row>
    <row r="2" spans="1:12" ht="15">
      <c r="D2" s="3" t="s">
        <v>115</v>
      </c>
      <c r="J2" s="4" t="s">
        <v>2</v>
      </c>
    </row>
    <row r="3" spans="1:12">
      <c r="D3" s="5"/>
    </row>
    <row r="4" spans="1:12">
      <c r="A4" s="67" t="s">
        <v>3</v>
      </c>
      <c r="B4" s="67"/>
      <c r="C4" s="6" t="s">
        <v>4</v>
      </c>
      <c r="D4" s="6" t="s">
        <v>5</v>
      </c>
      <c r="E4" s="67" t="s">
        <v>6</v>
      </c>
      <c r="F4" s="67"/>
      <c r="G4" s="67"/>
      <c r="H4" s="67"/>
      <c r="I4" s="67"/>
      <c r="J4" s="67"/>
    </row>
    <row r="5" spans="1:12" ht="30" customHeight="1">
      <c r="A5" s="68">
        <v>0</v>
      </c>
      <c r="B5" s="68"/>
      <c r="C5" s="53">
        <v>0</v>
      </c>
      <c r="D5" s="54" t="s">
        <v>7</v>
      </c>
      <c r="E5" s="62" t="str">
        <f>D8</f>
        <v>CONSTRUÇÃO DE BUEIRO SIMPLES CELULAR DA CONCRETO 3,00X3,00m SOBRE O CÓRREGO DIAMANTE</v>
      </c>
      <c r="F5" s="62"/>
      <c r="G5" s="62"/>
      <c r="H5" s="62"/>
      <c r="I5" s="62"/>
      <c r="J5" s="62"/>
    </row>
    <row r="6" spans="1:12">
      <c r="A6" s="7"/>
      <c r="B6" s="7"/>
      <c r="C6" s="8"/>
      <c r="D6" s="8"/>
      <c r="E6" s="7"/>
      <c r="F6" s="7"/>
      <c r="G6" s="7"/>
      <c r="H6" s="7"/>
      <c r="I6" s="7"/>
      <c r="J6" s="7"/>
    </row>
    <row r="7" spans="1:12">
      <c r="A7" s="67" t="s">
        <v>9</v>
      </c>
      <c r="B7" s="67"/>
      <c r="C7" s="6" t="s">
        <v>10</v>
      </c>
      <c r="D7" s="6" t="s">
        <v>11</v>
      </c>
      <c r="E7" s="69" t="s">
        <v>12</v>
      </c>
      <c r="F7" s="69"/>
      <c r="G7" s="69"/>
      <c r="H7" s="9" t="s">
        <v>13</v>
      </c>
      <c r="I7" s="9" t="s">
        <v>14</v>
      </c>
      <c r="J7" s="10" t="s">
        <v>15</v>
      </c>
    </row>
    <row r="8" spans="1:12" ht="28.8">
      <c r="A8" s="62" t="s">
        <v>16</v>
      </c>
      <c r="B8" s="62"/>
      <c r="C8" s="58" t="s">
        <v>17</v>
      </c>
      <c r="D8" s="54" t="s">
        <v>8</v>
      </c>
      <c r="E8" s="63" t="s">
        <v>18</v>
      </c>
      <c r="F8" s="63"/>
      <c r="G8" s="63"/>
      <c r="H8" s="55">
        <v>0.22</v>
      </c>
      <c r="I8" s="56" t="s">
        <v>19</v>
      </c>
      <c r="J8" s="57" t="s">
        <v>19</v>
      </c>
    </row>
    <row r="9" spans="1:12">
      <c r="L9" s="52" t="s">
        <v>104</v>
      </c>
    </row>
    <row r="13" spans="1:12" ht="52.8">
      <c r="A13" s="11" t="s">
        <v>20</v>
      </c>
      <c r="B13" s="11" t="s">
        <v>21</v>
      </c>
      <c r="C13" s="11" t="s">
        <v>22</v>
      </c>
      <c r="D13" s="11" t="s">
        <v>23</v>
      </c>
      <c r="E13" s="12" t="s">
        <v>24</v>
      </c>
      <c r="F13" s="11" t="s">
        <v>25</v>
      </c>
      <c r="G13" s="11" t="s">
        <v>26</v>
      </c>
      <c r="H13" s="11" t="s">
        <v>27</v>
      </c>
      <c r="I13" s="11" t="s">
        <v>28</v>
      </c>
      <c r="J13" s="11" t="s">
        <v>29</v>
      </c>
    </row>
    <row r="14" spans="1:12">
      <c r="A14" s="51">
        <v>1</v>
      </c>
      <c r="B14" s="51"/>
      <c r="C14" s="51"/>
      <c r="D14" s="51"/>
      <c r="E14" s="13"/>
      <c r="F14" s="14"/>
      <c r="G14" s="14"/>
      <c r="H14" s="15"/>
      <c r="I14" s="14"/>
      <c r="J14" s="16">
        <f>J15</f>
        <v>161012.57999999999</v>
      </c>
    </row>
    <row r="15" spans="1:12" ht="43.2">
      <c r="A15" s="17" t="s">
        <v>30</v>
      </c>
      <c r="B15" s="18" t="s">
        <v>31</v>
      </c>
      <c r="C15" s="19"/>
      <c r="D15" s="20" t="s">
        <v>32</v>
      </c>
      <c r="E15" s="21" t="s">
        <v>33</v>
      </c>
      <c r="F15" s="22">
        <v>0</v>
      </c>
      <c r="G15" s="23"/>
      <c r="H15" s="24" t="s">
        <v>13</v>
      </c>
      <c r="I15" s="22">
        <v>0</v>
      </c>
      <c r="J15" s="25">
        <f>J16+J20+J22</f>
        <v>161012.57999999999</v>
      </c>
    </row>
    <row r="16" spans="1:12">
      <c r="A16" s="17" t="s">
        <v>34</v>
      </c>
      <c r="B16" s="18" t="s">
        <v>31</v>
      </c>
      <c r="C16" s="19"/>
      <c r="D16" s="20" t="s">
        <v>35</v>
      </c>
      <c r="E16" s="21" t="s">
        <v>33</v>
      </c>
      <c r="F16" s="22">
        <v>0</v>
      </c>
      <c r="G16" s="23"/>
      <c r="H16" s="24" t="s">
        <v>13</v>
      </c>
      <c r="I16" s="22">
        <v>0</v>
      </c>
      <c r="J16" s="50">
        <f>SUM(J17:J19)</f>
        <v>6450.5499999999993</v>
      </c>
    </row>
    <row r="17" spans="1:10" ht="28.8">
      <c r="A17" s="17" t="s">
        <v>36</v>
      </c>
      <c r="B17" s="18" t="s">
        <v>37</v>
      </c>
      <c r="C17" s="19" t="s">
        <v>38</v>
      </c>
      <c r="D17" s="20" t="s">
        <v>39</v>
      </c>
      <c r="E17" s="21" t="s">
        <v>40</v>
      </c>
      <c r="F17" s="22">
        <v>4.5</v>
      </c>
      <c r="G17" s="23">
        <v>418.9</v>
      </c>
      <c r="H17" s="24" t="s">
        <v>13</v>
      </c>
      <c r="I17" s="22">
        <f>ROUND(G17*(1+BDI),2)</f>
        <v>511.06</v>
      </c>
      <c r="J17" s="25">
        <f t="shared" ref="J17:J31" si="0">ROUND(F17*I17,2)</f>
        <v>2299.77</v>
      </c>
    </row>
    <row r="18" spans="1:10" ht="43.2">
      <c r="A18" s="17" t="s">
        <v>41</v>
      </c>
      <c r="B18" s="18" t="s">
        <v>42</v>
      </c>
      <c r="C18" s="19" t="s">
        <v>43</v>
      </c>
      <c r="D18" s="20" t="s">
        <v>44</v>
      </c>
      <c r="E18" s="21" t="s">
        <v>45</v>
      </c>
      <c r="F18" s="22">
        <v>2</v>
      </c>
      <c r="G18" s="23">
        <v>959.5</v>
      </c>
      <c r="H18" s="24" t="s">
        <v>13</v>
      </c>
      <c r="I18" s="22">
        <f>ROUND(G18*(1+BDI),2)</f>
        <v>1170.5899999999999</v>
      </c>
      <c r="J18" s="25">
        <f t="shared" si="0"/>
        <v>2341.1799999999998</v>
      </c>
    </row>
    <row r="19" spans="1:10" ht="28.8">
      <c r="A19" s="17" t="s">
        <v>46</v>
      </c>
      <c r="B19" s="18" t="s">
        <v>42</v>
      </c>
      <c r="C19" s="19" t="s">
        <v>47</v>
      </c>
      <c r="D19" s="20" t="s">
        <v>48</v>
      </c>
      <c r="E19" s="21" t="s">
        <v>49</v>
      </c>
      <c r="F19" s="22">
        <v>80</v>
      </c>
      <c r="G19" s="23">
        <v>18.54</v>
      </c>
      <c r="H19" s="24" t="s">
        <v>13</v>
      </c>
      <c r="I19" s="22">
        <f>ROUND(G19*(1+BDI),2)</f>
        <v>22.62</v>
      </c>
      <c r="J19" s="25">
        <f t="shared" si="0"/>
        <v>1809.6</v>
      </c>
    </row>
    <row r="20" spans="1:10">
      <c r="A20" s="17" t="s">
        <v>50</v>
      </c>
      <c r="B20" s="18" t="s">
        <v>31</v>
      </c>
      <c r="C20" s="19"/>
      <c r="D20" s="20" t="s">
        <v>51</v>
      </c>
      <c r="E20" s="21" t="s">
        <v>33</v>
      </c>
      <c r="F20" s="22">
        <v>0</v>
      </c>
      <c r="G20" s="23"/>
      <c r="H20" s="24" t="s">
        <v>13</v>
      </c>
      <c r="I20" s="22">
        <v>0</v>
      </c>
      <c r="J20" s="50">
        <f>SUM(J21)</f>
        <v>2149.42</v>
      </c>
    </row>
    <row r="21" spans="1:10" ht="43.2">
      <c r="A21" s="17" t="s">
        <v>52</v>
      </c>
      <c r="B21" s="18" t="s">
        <v>31</v>
      </c>
      <c r="C21" s="19" t="s">
        <v>53</v>
      </c>
      <c r="D21" s="20" t="s">
        <v>54</v>
      </c>
      <c r="E21" s="21" t="s">
        <v>55</v>
      </c>
      <c r="F21" s="22">
        <v>26</v>
      </c>
      <c r="G21" s="23">
        <v>67.760000000000005</v>
      </c>
      <c r="H21" s="24" t="s">
        <v>13</v>
      </c>
      <c r="I21" s="22">
        <f>ROUND(G21*(1+BDI),2)</f>
        <v>82.67</v>
      </c>
      <c r="J21" s="25">
        <f t="shared" si="0"/>
        <v>2149.42</v>
      </c>
    </row>
    <row r="22" spans="1:10">
      <c r="A22" s="42" t="s">
        <v>56</v>
      </c>
      <c r="B22" s="43"/>
      <c r="C22" s="44"/>
      <c r="D22" s="45" t="s">
        <v>57</v>
      </c>
      <c r="E22" s="46" t="s">
        <v>33</v>
      </c>
      <c r="F22" s="47">
        <v>0</v>
      </c>
      <c r="G22" s="48">
        <v>0</v>
      </c>
      <c r="H22" s="49" t="s">
        <v>13</v>
      </c>
      <c r="I22" s="47"/>
      <c r="J22" s="50">
        <f>SUM(J23:J32)</f>
        <v>152412.60999999999</v>
      </c>
    </row>
    <row r="23" spans="1:10" ht="72">
      <c r="A23" s="17" t="s">
        <v>58</v>
      </c>
      <c r="B23" s="18" t="s">
        <v>31</v>
      </c>
      <c r="C23" s="19" t="s">
        <v>59</v>
      </c>
      <c r="D23" s="20" t="s">
        <v>60</v>
      </c>
      <c r="E23" s="21" t="s">
        <v>61</v>
      </c>
      <c r="F23" s="22">
        <v>16.8</v>
      </c>
      <c r="G23" s="23">
        <v>6.09</v>
      </c>
      <c r="H23" s="24" t="s">
        <v>13</v>
      </c>
      <c r="I23" s="22">
        <f t="shared" ref="I23:I32" si="1">ROUND(G23*(1+BDI),2)</f>
        <v>7.43</v>
      </c>
      <c r="J23" s="25">
        <f t="shared" si="0"/>
        <v>124.82</v>
      </c>
    </row>
    <row r="24" spans="1:10" ht="43.2">
      <c r="A24" s="17" t="s">
        <v>62</v>
      </c>
      <c r="B24" s="18" t="s">
        <v>31</v>
      </c>
      <c r="C24" s="19" t="s">
        <v>63</v>
      </c>
      <c r="D24" s="20" t="s">
        <v>64</v>
      </c>
      <c r="E24" s="21" t="s">
        <v>61</v>
      </c>
      <c r="F24" s="22">
        <v>21.34</v>
      </c>
      <c r="G24" s="23">
        <v>161.9</v>
      </c>
      <c r="H24" s="24" t="s">
        <v>13</v>
      </c>
      <c r="I24" s="22">
        <f t="shared" si="1"/>
        <v>197.52</v>
      </c>
      <c r="J24" s="25">
        <f t="shared" si="0"/>
        <v>4215.08</v>
      </c>
    </row>
    <row r="25" spans="1:10" ht="28.8">
      <c r="A25" s="17" t="s">
        <v>65</v>
      </c>
      <c r="B25" s="18" t="s">
        <v>31</v>
      </c>
      <c r="C25" s="19" t="s">
        <v>66</v>
      </c>
      <c r="D25" s="20" t="s">
        <v>67</v>
      </c>
      <c r="E25" s="21" t="s">
        <v>61</v>
      </c>
      <c r="F25" s="22">
        <v>10.676</v>
      </c>
      <c r="G25" s="23">
        <v>620.35</v>
      </c>
      <c r="H25" s="24" t="s">
        <v>13</v>
      </c>
      <c r="I25" s="22">
        <f t="shared" si="1"/>
        <v>756.83</v>
      </c>
      <c r="J25" s="25">
        <f t="shared" si="0"/>
        <v>8079.92</v>
      </c>
    </row>
    <row r="26" spans="1:10" ht="28.8">
      <c r="A26" s="17" t="s">
        <v>68</v>
      </c>
      <c r="B26" s="18" t="s">
        <v>69</v>
      </c>
      <c r="C26" s="19" t="s">
        <v>70</v>
      </c>
      <c r="D26" s="20" t="s">
        <v>71</v>
      </c>
      <c r="E26" s="21" t="s">
        <v>55</v>
      </c>
      <c r="F26" s="22">
        <v>8</v>
      </c>
      <c r="G26" s="23">
        <v>5524.64</v>
      </c>
      <c r="H26" s="24" t="s">
        <v>13</v>
      </c>
      <c r="I26" s="22">
        <f t="shared" si="1"/>
        <v>6740.06</v>
      </c>
      <c r="J26" s="25">
        <f t="shared" si="0"/>
        <v>53920.480000000003</v>
      </c>
    </row>
    <row r="27" spans="1:10" ht="28.8">
      <c r="A27" s="17" t="s">
        <v>72</v>
      </c>
      <c r="B27" s="18" t="s">
        <v>69</v>
      </c>
      <c r="C27" s="19" t="s">
        <v>73</v>
      </c>
      <c r="D27" s="20" t="s">
        <v>74</v>
      </c>
      <c r="E27" s="21" t="s">
        <v>24</v>
      </c>
      <c r="F27" s="22">
        <v>2</v>
      </c>
      <c r="G27" s="23">
        <v>32782.1</v>
      </c>
      <c r="H27" s="24" t="s">
        <v>13</v>
      </c>
      <c r="I27" s="22">
        <f t="shared" si="1"/>
        <v>39994.160000000003</v>
      </c>
      <c r="J27" s="25">
        <f t="shared" si="0"/>
        <v>79988.320000000007</v>
      </c>
    </row>
    <row r="28" spans="1:10" ht="43.2">
      <c r="A28" s="17" t="s">
        <v>75</v>
      </c>
      <c r="B28" s="18" t="s">
        <v>31</v>
      </c>
      <c r="C28" s="19" t="s">
        <v>76</v>
      </c>
      <c r="D28" s="20" t="s">
        <v>77</v>
      </c>
      <c r="E28" s="21" t="s">
        <v>78</v>
      </c>
      <c r="F28" s="22">
        <v>155.47999999999999</v>
      </c>
      <c r="G28" s="23">
        <v>12.71</v>
      </c>
      <c r="H28" s="24" t="s">
        <v>13</v>
      </c>
      <c r="I28" s="22">
        <f t="shared" si="1"/>
        <v>15.51</v>
      </c>
      <c r="J28" s="25">
        <f t="shared" si="0"/>
        <v>2411.4899999999998</v>
      </c>
    </row>
    <row r="29" spans="1:10" ht="43.2">
      <c r="A29" s="17" t="s">
        <v>79</v>
      </c>
      <c r="B29" s="18" t="s">
        <v>31</v>
      </c>
      <c r="C29" s="19" t="s">
        <v>80</v>
      </c>
      <c r="D29" s="20" t="s">
        <v>81</v>
      </c>
      <c r="E29" s="21" t="s">
        <v>40</v>
      </c>
      <c r="F29" s="22">
        <v>19.78</v>
      </c>
      <c r="G29" s="23">
        <v>36.56</v>
      </c>
      <c r="H29" s="24" t="s">
        <v>13</v>
      </c>
      <c r="I29" s="22">
        <f t="shared" si="1"/>
        <v>44.6</v>
      </c>
      <c r="J29" s="25">
        <f t="shared" si="0"/>
        <v>882.19</v>
      </c>
    </row>
    <row r="30" spans="1:10" ht="28.8">
      <c r="A30" s="17" t="s">
        <v>82</v>
      </c>
      <c r="B30" s="18" t="s">
        <v>31</v>
      </c>
      <c r="C30" s="19" t="s">
        <v>83</v>
      </c>
      <c r="D30" s="20" t="s">
        <v>84</v>
      </c>
      <c r="E30" s="21" t="s">
        <v>61</v>
      </c>
      <c r="F30" s="22">
        <v>1.89</v>
      </c>
      <c r="G30" s="23">
        <v>739.22</v>
      </c>
      <c r="H30" s="24" t="s">
        <v>13</v>
      </c>
      <c r="I30" s="22">
        <f t="shared" si="1"/>
        <v>901.85</v>
      </c>
      <c r="J30" s="25">
        <f t="shared" si="0"/>
        <v>1704.5</v>
      </c>
    </row>
    <row r="31" spans="1:10" ht="28.8">
      <c r="A31" s="17" t="s">
        <v>85</v>
      </c>
      <c r="B31" s="18" t="s">
        <v>31</v>
      </c>
      <c r="C31" s="19" t="s">
        <v>86</v>
      </c>
      <c r="D31" s="20" t="s">
        <v>87</v>
      </c>
      <c r="E31" s="21" t="s">
        <v>55</v>
      </c>
      <c r="F31" s="22">
        <v>7</v>
      </c>
      <c r="G31" s="23">
        <v>119.35</v>
      </c>
      <c r="H31" s="24" t="s">
        <v>13</v>
      </c>
      <c r="I31" s="22">
        <f t="shared" si="1"/>
        <v>145.61000000000001</v>
      </c>
      <c r="J31" s="25">
        <f t="shared" si="0"/>
        <v>1019.27</v>
      </c>
    </row>
    <row r="32" spans="1:10" ht="43.2">
      <c r="A32" s="17" t="s">
        <v>88</v>
      </c>
      <c r="B32" s="18" t="s">
        <v>31</v>
      </c>
      <c r="C32" s="19" t="s">
        <v>89</v>
      </c>
      <c r="D32" s="20" t="s">
        <v>103</v>
      </c>
      <c r="E32" s="21" t="s">
        <v>40</v>
      </c>
      <c r="F32" s="22">
        <v>4.49</v>
      </c>
      <c r="G32" s="23">
        <v>12.15</v>
      </c>
      <c r="H32" s="24" t="s">
        <v>13</v>
      </c>
      <c r="I32" s="22">
        <f t="shared" si="1"/>
        <v>14.82</v>
      </c>
      <c r="J32" s="25">
        <f>ROUND(F32*I32,2)</f>
        <v>66.540000000000006</v>
      </c>
    </row>
    <row r="33" spans="1:10">
      <c r="A33" s="26"/>
      <c r="B33" s="27"/>
      <c r="C33" s="27"/>
      <c r="D33" s="27"/>
      <c r="E33" s="27"/>
      <c r="F33" s="27"/>
      <c r="G33" s="27"/>
      <c r="H33" s="27"/>
      <c r="I33" s="27"/>
      <c r="J33" s="28"/>
    </row>
    <row r="36" spans="1:10">
      <c r="A36" s="29" t="s">
        <v>90</v>
      </c>
      <c r="C36" s="64" t="s">
        <v>91</v>
      </c>
      <c r="D36" s="64"/>
      <c r="E36" s="64"/>
      <c r="F36" s="64"/>
      <c r="G36" s="64"/>
      <c r="H36" s="64"/>
      <c r="I36" s="64"/>
      <c r="J36" s="64"/>
    </row>
    <row r="38" spans="1:10">
      <c r="A38" s="30" t="s">
        <v>92</v>
      </c>
      <c r="J38" s="31"/>
    </row>
    <row r="39" spans="1:10">
      <c r="A39" s="65"/>
      <c r="B39" s="65"/>
      <c r="C39" s="65"/>
      <c r="D39" s="65"/>
      <c r="E39" s="65"/>
      <c r="F39" s="65"/>
      <c r="G39" s="65"/>
      <c r="H39" s="65"/>
      <c r="I39" s="65"/>
      <c r="J39" s="65"/>
    </row>
    <row r="40" spans="1:10">
      <c r="A40" s="65"/>
      <c r="B40" s="65"/>
      <c r="C40" s="65"/>
      <c r="D40" s="65"/>
      <c r="E40" s="65"/>
      <c r="F40" s="65"/>
      <c r="G40" s="65"/>
      <c r="H40" s="65"/>
      <c r="I40" s="65"/>
      <c r="J40" s="65"/>
    </row>
    <row r="41" spans="1:10">
      <c r="A41" s="65"/>
      <c r="B41" s="65"/>
      <c r="C41" s="65"/>
      <c r="D41" s="65"/>
      <c r="E41" s="65"/>
      <c r="F41" s="65"/>
      <c r="G41" s="65"/>
      <c r="H41" s="65"/>
      <c r="I41" s="65"/>
      <c r="J41" s="65"/>
    </row>
    <row r="42" spans="1:10">
      <c r="A42" s="32"/>
      <c r="B42" s="32"/>
      <c r="C42" s="32"/>
      <c r="D42" s="32"/>
      <c r="E42" s="32"/>
      <c r="F42" s="32"/>
      <c r="G42" s="32"/>
      <c r="H42" s="32"/>
      <c r="I42" s="32"/>
      <c r="J42" s="32"/>
    </row>
    <row r="43" spans="1:10">
      <c r="A43" s="66" t="s">
        <v>93</v>
      </c>
      <c r="B43" s="66"/>
      <c r="C43" s="66"/>
      <c r="D43" s="66"/>
      <c r="E43" s="66"/>
      <c r="F43" s="66"/>
      <c r="G43" s="66"/>
      <c r="H43" s="66"/>
      <c r="I43" s="66"/>
      <c r="J43" s="66"/>
    </row>
    <row r="44" spans="1:10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</row>
    <row r="46" spans="1:10">
      <c r="A46" s="60" t="s">
        <v>18</v>
      </c>
      <c r="B46" s="60"/>
      <c r="C46" s="60"/>
      <c r="E46" s="33"/>
      <c r="F46" s="33"/>
      <c r="G46" s="33"/>
      <c r="H46" s="33"/>
      <c r="I46" s="34"/>
    </row>
    <row r="47" spans="1:10">
      <c r="A47" s="35" t="s">
        <v>95</v>
      </c>
      <c r="E47" s="36" t="s">
        <v>96</v>
      </c>
      <c r="F47" s="36"/>
      <c r="G47" s="36"/>
      <c r="H47" s="36"/>
    </row>
    <row r="48" spans="1:10">
      <c r="E48" s="37" t="s">
        <v>97</v>
      </c>
      <c r="F48" s="38" t="s">
        <v>98</v>
      </c>
      <c r="H48" s="39"/>
    </row>
    <row r="49" spans="1:8">
      <c r="A49" s="61">
        <v>45032</v>
      </c>
      <c r="B49" s="61"/>
      <c r="C49" s="61"/>
      <c r="E49" s="37" t="s">
        <v>100</v>
      </c>
      <c r="F49" s="38" t="s">
        <v>99</v>
      </c>
      <c r="G49" s="39"/>
      <c r="H49" s="39"/>
    </row>
    <row r="50" spans="1:8">
      <c r="A50" s="40" t="s">
        <v>101</v>
      </c>
      <c r="B50" s="41"/>
      <c r="C50" s="41"/>
      <c r="E50" s="37" t="s">
        <v>102</v>
      </c>
      <c r="F50" s="38">
        <v>0</v>
      </c>
      <c r="G50" s="39"/>
      <c r="H50" s="39"/>
    </row>
  </sheetData>
  <mergeCells count="14">
    <mergeCell ref="A4:B4"/>
    <mergeCell ref="E4:J4"/>
    <mergeCell ref="A5:B5"/>
    <mergeCell ref="E5:J5"/>
    <mergeCell ref="A7:B7"/>
    <mergeCell ref="E7:G7"/>
    <mergeCell ref="A44:J44"/>
    <mergeCell ref="A46:C46"/>
    <mergeCell ref="A49:C49"/>
    <mergeCell ref="A8:B8"/>
    <mergeCell ref="E8:G8"/>
    <mergeCell ref="C36:J36"/>
    <mergeCell ref="A39:J41"/>
    <mergeCell ref="A43:J43"/>
  </mergeCells>
  <conditionalFormatting sqref="A8:B8">
    <cfRule type="expression" dxfId="57" priority="22" stopIfTrue="1">
      <formula>ISERROR(INDIRECT($F$9))</formula>
    </cfRule>
  </conditionalFormatting>
  <conditionalFormatting sqref="E7:H8">
    <cfRule type="expression" dxfId="56" priority="21" stopIfTrue="1">
      <formula>TIPOORCAMENTO="Proposto"</formula>
    </cfRule>
  </conditionalFormatting>
  <conditionalFormatting sqref="E9:H9">
    <cfRule type="expression" dxfId="55" priority="20" stopIfTrue="1">
      <formula>TIPOORCAMENTO="Proposto"</formula>
    </cfRule>
  </conditionalFormatting>
  <conditionalFormatting sqref="A15:A32 D15:D32 I15:J32">
    <cfRule type="expression" dxfId="54" priority="18" stopIfTrue="1">
      <formula>$C15=1</formula>
    </cfRule>
    <cfRule type="expression" dxfId="53" priority="19" stopIfTrue="1">
      <formula>OR($C15=0,$C15=2,$C15=3,$C15=4)</formula>
    </cfRule>
  </conditionalFormatting>
  <conditionalFormatting sqref="G15:H32">
    <cfRule type="expression" dxfId="52" priority="15" stopIfTrue="1">
      <formula>$C15=1</formula>
    </cfRule>
    <cfRule type="expression" dxfId="51" priority="16" stopIfTrue="1">
      <formula>OR($C15=0,$C15=2,$C15=3,$C15=4)</formula>
    </cfRule>
    <cfRule type="expression" dxfId="50" priority="17" stopIfTrue="1">
      <formula>AND(TIPOORCAMENTO="Licitado",$C15&lt;&gt;"L",$C15&lt;&gt;-1)</formula>
    </cfRule>
  </conditionalFormatting>
  <conditionalFormatting sqref="B15:C32 E15:F32">
    <cfRule type="expression" dxfId="49" priority="13" stopIfTrue="1">
      <formula>$C15=1</formula>
    </cfRule>
    <cfRule type="expression" dxfId="48" priority="14" stopIfTrue="1">
      <formula>OR($C15=0,$C15=2,$C15=3,$C15=4)</formula>
    </cfRule>
  </conditionalFormatting>
  <conditionalFormatting sqref="C28:C29">
    <cfRule type="expression" dxfId="47" priority="11" stopIfTrue="1">
      <formula>$C28=1</formula>
    </cfRule>
    <cfRule type="expression" dxfId="46" priority="12" stopIfTrue="1">
      <formula>OR($C28=0,$C28=2,$C28=3,$C28=4)</formula>
    </cfRule>
  </conditionalFormatting>
  <conditionalFormatting sqref="C28:C29">
    <cfRule type="expression" dxfId="45" priority="9" stopIfTrue="1">
      <formula>$C28=1</formula>
    </cfRule>
    <cfRule type="expression" dxfId="44" priority="10" stopIfTrue="1">
      <formula>OR($C28=0,$C28=2,$C28=3,$C28=4)</formula>
    </cfRule>
  </conditionalFormatting>
  <conditionalFormatting sqref="C28:C29">
    <cfRule type="expression" dxfId="43" priority="7" stopIfTrue="1">
      <formula>$C28=1</formula>
    </cfRule>
    <cfRule type="expression" dxfId="42" priority="8" stopIfTrue="1">
      <formula>OR($C28=0,$C28=2,$C28=3,$C28=4)</formula>
    </cfRule>
  </conditionalFormatting>
  <conditionalFormatting sqref="C30:C32">
    <cfRule type="expression" dxfId="41" priority="5" stopIfTrue="1">
      <formula>$C30=1</formula>
    </cfRule>
    <cfRule type="expression" dxfId="40" priority="6" stopIfTrue="1">
      <formula>OR($C30=0,$C30=2,$C30=3,$C30=4)</formula>
    </cfRule>
  </conditionalFormatting>
  <conditionalFormatting sqref="C30:C32">
    <cfRule type="expression" dxfId="39" priority="3" stopIfTrue="1">
      <formula>$C30=1</formula>
    </cfRule>
    <cfRule type="expression" dxfId="38" priority="4" stopIfTrue="1">
      <formula>OR($C30=0,$C30=2,$C30=3,$C30=4)</formula>
    </cfRule>
  </conditionalFormatting>
  <conditionalFormatting sqref="C30:C32">
    <cfRule type="expression" dxfId="37" priority="1" stopIfTrue="1">
      <formula>$C30=1</formula>
    </cfRule>
    <cfRule type="expression" dxfId="36" priority="2" stopIfTrue="1">
      <formula>OR($C30=0,$C30=2,$C30=3,$C30=4)</formula>
    </cfRule>
  </conditionalFormatting>
  <dataValidations xWindow="1062" yWindow="646" count="5">
    <dataValidation allowBlank="1" showInputMessage="1" showErrorMessage="1" prompt="Para Orçamento Proposto, o Preço Unitário é resultado do produto do Custo Unitário pelo BDI._x000a_Para Orçamento Licitado, deve ser preenchido na Coluna AL." sqref="I15:I32"/>
    <dataValidation allowBlank="1" showInputMessage="1" showErrorMessage="1" prompt="A entrada de quantidades é feita na coluna AJ se acompanhamento por BM, ou na aba &quot;Memória de Cálculo/PLQ&quot; se acompanhamento por PLE." sqref="F15:F32"/>
    <dataValidation type="list" errorStyle="warning" allowBlank="1" showErrorMessage="1" errorTitle="Aviso BDI" error="Selecione um dos 3 BDI da lista._x000a__x000a_Caso tenha mais de 3 BDI nesta Planilha Orçamentária digite apenas valor percentual." sqref="H15:H32">
      <mc:AlternateContent xmlns:x12ac="http://schemas.microsoft.com/office/spreadsheetml/2011/1/ac" xmlns:mc="http://schemas.openxmlformats.org/markup-compatibility/2006">
        <mc:Choice Requires="x12ac">
          <x12ac:list>BDI 1,BDI 2,BDI 3,"0,00%"</x12ac:list>
        </mc:Choice>
        <mc:Fallback>
          <formula1>"BDI 1,BDI 2,BDI 3,0,00%"</formula1>
        </mc:Fallback>
      </mc:AlternateContent>
      <formula2>0</formula2>
    </dataValidation>
    <dataValidation type="list" allowBlank="1" sqref="B15:B32">
      <formula1>"SINAPI,SINAPI-I,SICRO,Composição,Cotação"</formula1>
      <formula2>0</formula2>
    </dataValidation>
    <dataValidation type="decimal" operator="greaterThan" allowBlank="1" showErrorMessage="1" error="Apenas números decimais maiores que zero." sqref="G15:G32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0"/>
  <sheetViews>
    <sheetView tabSelected="1" workbookViewId="0">
      <selection activeCell="E5" sqref="E5:J5"/>
    </sheetView>
  </sheetViews>
  <sheetFormatPr defaultRowHeight="14.4"/>
  <cols>
    <col min="1" max="1" width="16.77734375" bestFit="1" customWidth="1"/>
    <col min="2" max="2" width="8.109375" bestFit="1" customWidth="1"/>
    <col min="3" max="3" width="12.6640625" bestFit="1" customWidth="1"/>
    <col min="4" max="4" width="55" customWidth="1"/>
    <col min="5" max="5" width="18.109375" bestFit="1" customWidth="1"/>
    <col min="6" max="6" width="15" customWidth="1"/>
    <col min="7" max="7" width="9.88671875" bestFit="1" customWidth="1"/>
    <col min="8" max="8" width="6.88671875" bestFit="1" customWidth="1"/>
    <col min="9" max="9" width="10.109375" bestFit="1" customWidth="1"/>
    <col min="10" max="10" width="12" bestFit="1" customWidth="1"/>
  </cols>
  <sheetData>
    <row r="1" spans="1:10" ht="15.6">
      <c r="D1" s="1" t="s">
        <v>0</v>
      </c>
      <c r="F1" s="1"/>
      <c r="J1" s="2" t="s">
        <v>1</v>
      </c>
    </row>
    <row r="2" spans="1:10" ht="15">
      <c r="D2" s="3" t="s">
        <v>114</v>
      </c>
      <c r="J2" s="4" t="s">
        <v>2</v>
      </c>
    </row>
    <row r="3" spans="1:10">
      <c r="D3" s="5"/>
    </row>
    <row r="4" spans="1:10">
      <c r="A4" s="67" t="s">
        <v>3</v>
      </c>
      <c r="B4" s="67"/>
      <c r="C4" s="6" t="s">
        <v>4</v>
      </c>
      <c r="D4" s="6" t="s">
        <v>5</v>
      </c>
      <c r="E4" s="67" t="s">
        <v>6</v>
      </c>
      <c r="F4" s="67"/>
      <c r="G4" s="67"/>
      <c r="H4" s="67"/>
      <c r="I4" s="67"/>
      <c r="J4" s="67"/>
    </row>
    <row r="5" spans="1:10" ht="31.2" customHeight="1">
      <c r="A5" s="68">
        <v>0</v>
      </c>
      <c r="B5" s="68"/>
      <c r="C5" s="53">
        <v>0</v>
      </c>
      <c r="D5" s="54" t="s">
        <v>7</v>
      </c>
      <c r="E5" s="62" t="str">
        <f>D8</f>
        <v>CONSTRUÇÃO DE BUEIRO SIMPLES CELULAR DA CONCRETO 2,50X2,50m SOBRE O CÓRREGO CAPÃO DO BARREIRO</v>
      </c>
      <c r="F5" s="62"/>
      <c r="G5" s="62"/>
      <c r="H5" s="62"/>
      <c r="I5" s="62"/>
      <c r="J5" s="62"/>
    </row>
    <row r="6" spans="1:10">
      <c r="A6" s="7"/>
      <c r="B6" s="7"/>
      <c r="C6" s="8"/>
      <c r="D6" s="8"/>
      <c r="E6" s="7"/>
      <c r="F6" s="7"/>
      <c r="G6" s="7"/>
      <c r="H6" s="7"/>
      <c r="I6" s="7"/>
      <c r="J6" s="7"/>
    </row>
    <row r="7" spans="1:10">
      <c r="A7" s="67" t="s">
        <v>9</v>
      </c>
      <c r="B7" s="67"/>
      <c r="C7" s="6" t="s">
        <v>10</v>
      </c>
      <c r="D7" s="6" t="s">
        <v>11</v>
      </c>
      <c r="E7" s="69" t="s">
        <v>12</v>
      </c>
      <c r="F7" s="69"/>
      <c r="G7" s="69"/>
      <c r="H7" s="9" t="s">
        <v>13</v>
      </c>
      <c r="I7" s="9" t="s">
        <v>14</v>
      </c>
      <c r="J7" s="10" t="s">
        <v>15</v>
      </c>
    </row>
    <row r="8" spans="1:10" ht="28.8">
      <c r="A8" s="68" t="s">
        <v>16</v>
      </c>
      <c r="B8" s="68"/>
      <c r="C8" s="58" t="s">
        <v>17</v>
      </c>
      <c r="D8" s="54" t="s">
        <v>112</v>
      </c>
      <c r="E8" s="63" t="s">
        <v>18</v>
      </c>
      <c r="F8" s="63"/>
      <c r="G8" s="63"/>
      <c r="H8" s="55">
        <v>0.22</v>
      </c>
      <c r="I8" s="56" t="s">
        <v>19</v>
      </c>
      <c r="J8" s="57" t="s">
        <v>19</v>
      </c>
    </row>
    <row r="13" spans="1:10" ht="52.8">
      <c r="A13" s="11" t="s">
        <v>20</v>
      </c>
      <c r="B13" s="11" t="s">
        <v>21</v>
      </c>
      <c r="C13" s="11" t="s">
        <v>22</v>
      </c>
      <c r="D13" s="11" t="s">
        <v>23</v>
      </c>
      <c r="E13" s="12" t="s">
        <v>24</v>
      </c>
      <c r="F13" s="11" t="s">
        <v>25</v>
      </c>
      <c r="G13" s="11" t="s">
        <v>26</v>
      </c>
      <c r="H13" s="11" t="s">
        <v>27</v>
      </c>
      <c r="I13" s="11" t="s">
        <v>28</v>
      </c>
      <c r="J13" s="11" t="s">
        <v>29</v>
      </c>
    </row>
    <row r="14" spans="1:10">
      <c r="A14" s="70">
        <v>1</v>
      </c>
      <c r="B14" s="70"/>
      <c r="C14" s="70"/>
      <c r="D14" s="70"/>
      <c r="E14" s="13"/>
      <c r="F14" s="14"/>
      <c r="G14" s="14"/>
      <c r="H14" s="15"/>
      <c r="I14" s="14"/>
      <c r="J14" s="16">
        <f>J15</f>
        <v>117960.05</v>
      </c>
    </row>
    <row r="15" spans="1:10" ht="43.2">
      <c r="A15" s="17" t="s">
        <v>30</v>
      </c>
      <c r="B15" s="18" t="s">
        <v>31</v>
      </c>
      <c r="C15" s="19"/>
      <c r="D15" s="20" t="s">
        <v>105</v>
      </c>
      <c r="E15" s="21" t="s">
        <v>33</v>
      </c>
      <c r="F15" s="22">
        <v>0</v>
      </c>
      <c r="G15" s="23"/>
      <c r="H15" s="24" t="s">
        <v>13</v>
      </c>
      <c r="I15" s="22">
        <v>0</v>
      </c>
      <c r="J15" s="25">
        <f>J16+J20+J22</f>
        <v>117960.05</v>
      </c>
    </row>
    <row r="16" spans="1:10">
      <c r="A16" s="17" t="s">
        <v>34</v>
      </c>
      <c r="B16" s="18" t="s">
        <v>31</v>
      </c>
      <c r="C16" s="19"/>
      <c r="D16" s="20" t="s">
        <v>35</v>
      </c>
      <c r="E16" s="21" t="s">
        <v>33</v>
      </c>
      <c r="F16" s="22">
        <v>0</v>
      </c>
      <c r="G16" s="23"/>
      <c r="H16" s="24" t="s">
        <v>13</v>
      </c>
      <c r="I16" s="22">
        <v>0</v>
      </c>
      <c r="J16" s="50">
        <f>SUM(J17:J19)</f>
        <v>6450.5499999999993</v>
      </c>
    </row>
    <row r="17" spans="1:10" ht="28.8">
      <c r="A17" s="17" t="s">
        <v>36</v>
      </c>
      <c r="B17" s="18" t="s">
        <v>37</v>
      </c>
      <c r="C17" s="19" t="s">
        <v>38</v>
      </c>
      <c r="D17" s="20" t="s">
        <v>39</v>
      </c>
      <c r="E17" s="21" t="s">
        <v>40</v>
      </c>
      <c r="F17" s="22">
        <v>4.5</v>
      </c>
      <c r="G17" s="23">
        <v>418.9</v>
      </c>
      <c r="H17" s="24" t="s">
        <v>13</v>
      </c>
      <c r="I17" s="22">
        <f>ROUND(G17*(1+BDI),2)</f>
        <v>511.06</v>
      </c>
      <c r="J17" s="25">
        <f t="shared" ref="J17:J21" si="0">ROUND(F17*I17,2)</f>
        <v>2299.77</v>
      </c>
    </row>
    <row r="18" spans="1:10" ht="43.2">
      <c r="A18" s="17" t="s">
        <v>41</v>
      </c>
      <c r="B18" s="18" t="s">
        <v>42</v>
      </c>
      <c r="C18" s="19" t="s">
        <v>43</v>
      </c>
      <c r="D18" s="20" t="s">
        <v>44</v>
      </c>
      <c r="E18" s="21" t="s">
        <v>45</v>
      </c>
      <c r="F18" s="22">
        <v>2</v>
      </c>
      <c r="G18" s="23">
        <v>959.5</v>
      </c>
      <c r="H18" s="24" t="s">
        <v>13</v>
      </c>
      <c r="I18" s="22">
        <f>ROUND(G18*(1+BDI),2)</f>
        <v>1170.5899999999999</v>
      </c>
      <c r="J18" s="25">
        <f t="shared" si="0"/>
        <v>2341.1799999999998</v>
      </c>
    </row>
    <row r="19" spans="1:10" ht="28.8">
      <c r="A19" s="17" t="s">
        <v>46</v>
      </c>
      <c r="B19" s="18" t="s">
        <v>42</v>
      </c>
      <c r="C19" s="19" t="s">
        <v>47</v>
      </c>
      <c r="D19" s="20" t="s">
        <v>48</v>
      </c>
      <c r="E19" s="21" t="s">
        <v>49</v>
      </c>
      <c r="F19" s="22">
        <v>80</v>
      </c>
      <c r="G19" s="23">
        <v>18.54</v>
      </c>
      <c r="H19" s="24" t="s">
        <v>13</v>
      </c>
      <c r="I19" s="22">
        <f>ROUND(G19*(1+BDI),2)</f>
        <v>22.62</v>
      </c>
      <c r="J19" s="25">
        <f t="shared" si="0"/>
        <v>1809.6</v>
      </c>
    </row>
    <row r="20" spans="1:10">
      <c r="A20" s="17" t="s">
        <v>50</v>
      </c>
      <c r="B20" s="18" t="s">
        <v>31</v>
      </c>
      <c r="C20" s="19"/>
      <c r="D20" s="20" t="s">
        <v>106</v>
      </c>
      <c r="E20" s="21" t="s">
        <v>33</v>
      </c>
      <c r="F20" s="22">
        <v>0</v>
      </c>
      <c r="G20" s="23"/>
      <c r="H20" s="24" t="s">
        <v>13</v>
      </c>
      <c r="I20" s="22">
        <v>0</v>
      </c>
      <c r="J20" s="50">
        <f>SUM(J21)</f>
        <v>2149.42</v>
      </c>
    </row>
    <row r="21" spans="1:10" ht="43.2">
      <c r="A21" s="17" t="s">
        <v>52</v>
      </c>
      <c r="B21" s="18" t="s">
        <v>31</v>
      </c>
      <c r="C21" s="19" t="s">
        <v>53</v>
      </c>
      <c r="D21" s="20" t="s">
        <v>54</v>
      </c>
      <c r="E21" s="21" t="s">
        <v>55</v>
      </c>
      <c r="F21" s="22">
        <v>26</v>
      </c>
      <c r="G21" s="23">
        <v>67.760000000000005</v>
      </c>
      <c r="H21" s="24" t="s">
        <v>13</v>
      </c>
      <c r="I21" s="22">
        <f>ROUND(G21*(1+BDI),2)</f>
        <v>82.67</v>
      </c>
      <c r="J21" s="25">
        <f t="shared" si="0"/>
        <v>2149.42</v>
      </c>
    </row>
    <row r="22" spans="1:10">
      <c r="A22" s="42" t="s">
        <v>56</v>
      </c>
      <c r="B22" s="43"/>
      <c r="C22" s="44"/>
      <c r="D22" s="45" t="s">
        <v>113</v>
      </c>
      <c r="E22" s="46" t="s">
        <v>33</v>
      </c>
      <c r="F22" s="47">
        <v>0</v>
      </c>
      <c r="G22" s="48">
        <v>0</v>
      </c>
      <c r="H22" s="49" t="s">
        <v>13</v>
      </c>
      <c r="I22" s="47">
        <v>0</v>
      </c>
      <c r="J22" s="50">
        <f>SUM(J23:J32)</f>
        <v>109360.08</v>
      </c>
    </row>
    <row r="23" spans="1:10" ht="72">
      <c r="A23" s="17" t="s">
        <v>58</v>
      </c>
      <c r="B23" s="18" t="s">
        <v>31</v>
      </c>
      <c r="C23" s="19" t="s">
        <v>59</v>
      </c>
      <c r="D23" s="20" t="s">
        <v>60</v>
      </c>
      <c r="E23" s="21" t="s">
        <v>61</v>
      </c>
      <c r="F23" s="22">
        <v>16.8</v>
      </c>
      <c r="G23" s="23">
        <v>6.09</v>
      </c>
      <c r="H23" s="24" t="s">
        <v>13</v>
      </c>
      <c r="I23" s="22">
        <f t="shared" ref="I23:I32" si="1">ROUND(G23*(1+BDI),2)</f>
        <v>7.43</v>
      </c>
      <c r="J23" s="25">
        <f t="shared" ref="J23:J31" si="2">ROUND(F23*I23,2)</f>
        <v>124.82</v>
      </c>
    </row>
    <row r="24" spans="1:10" ht="43.2">
      <c r="A24" s="17" t="s">
        <v>62</v>
      </c>
      <c r="B24" s="18" t="s">
        <v>31</v>
      </c>
      <c r="C24" s="19" t="s">
        <v>63</v>
      </c>
      <c r="D24" s="20" t="s">
        <v>64</v>
      </c>
      <c r="E24" s="21" t="s">
        <v>61</v>
      </c>
      <c r="F24" s="22">
        <v>16.329999999999998</v>
      </c>
      <c r="G24" s="23">
        <v>161.9</v>
      </c>
      <c r="H24" s="24" t="s">
        <v>13</v>
      </c>
      <c r="I24" s="22">
        <f t="shared" si="1"/>
        <v>197.52</v>
      </c>
      <c r="J24" s="25">
        <f t="shared" si="2"/>
        <v>3225.5</v>
      </c>
    </row>
    <row r="25" spans="1:10" ht="28.8">
      <c r="A25" s="17" t="s">
        <v>65</v>
      </c>
      <c r="B25" s="18" t="s">
        <v>31</v>
      </c>
      <c r="C25" s="19" t="s">
        <v>66</v>
      </c>
      <c r="D25" s="20" t="s">
        <v>67</v>
      </c>
      <c r="E25" s="21" t="s">
        <v>61</v>
      </c>
      <c r="F25" s="22">
        <v>8.17</v>
      </c>
      <c r="G25" s="23">
        <v>620.35</v>
      </c>
      <c r="H25" s="24" t="s">
        <v>13</v>
      </c>
      <c r="I25" s="22">
        <f t="shared" si="1"/>
        <v>756.83</v>
      </c>
      <c r="J25" s="25">
        <f t="shared" si="2"/>
        <v>6183.3</v>
      </c>
    </row>
    <row r="26" spans="1:10" ht="28.8">
      <c r="A26" s="17" t="s">
        <v>68</v>
      </c>
      <c r="B26" s="18" t="s">
        <v>69</v>
      </c>
      <c r="C26" s="19" t="s">
        <v>116</v>
      </c>
      <c r="D26" s="20" t="s">
        <v>117</v>
      </c>
      <c r="E26" s="21" t="s">
        <v>55</v>
      </c>
      <c r="F26" s="22">
        <v>8</v>
      </c>
      <c r="G26" s="23">
        <v>3903.41</v>
      </c>
      <c r="H26" s="24" t="s">
        <v>13</v>
      </c>
      <c r="I26" s="22">
        <f t="shared" si="1"/>
        <v>4762.16</v>
      </c>
      <c r="J26" s="25">
        <f t="shared" si="2"/>
        <v>38097.279999999999</v>
      </c>
    </row>
    <row r="27" spans="1:10" ht="28.8">
      <c r="A27" s="17" t="s">
        <v>72</v>
      </c>
      <c r="B27" s="18" t="s">
        <v>69</v>
      </c>
      <c r="C27" s="19" t="s">
        <v>107</v>
      </c>
      <c r="D27" s="20" t="s">
        <v>108</v>
      </c>
      <c r="E27" s="21" t="s">
        <v>24</v>
      </c>
      <c r="F27" s="22">
        <v>2</v>
      </c>
      <c r="G27" s="23">
        <v>22997.33</v>
      </c>
      <c r="H27" s="24" t="s">
        <v>13</v>
      </c>
      <c r="I27" s="22">
        <f t="shared" si="1"/>
        <v>28056.74</v>
      </c>
      <c r="J27" s="25">
        <f t="shared" si="2"/>
        <v>56113.48</v>
      </c>
    </row>
    <row r="28" spans="1:10" ht="43.2">
      <c r="A28" s="17" t="s">
        <v>75</v>
      </c>
      <c r="B28" s="18" t="s">
        <v>31</v>
      </c>
      <c r="C28" s="19" t="s">
        <v>76</v>
      </c>
      <c r="D28" s="20" t="s">
        <v>77</v>
      </c>
      <c r="E28" s="21" t="s">
        <v>78</v>
      </c>
      <c r="F28" s="22">
        <v>128.83000000000001</v>
      </c>
      <c r="G28" s="23">
        <v>12.71</v>
      </c>
      <c r="H28" s="24" t="s">
        <v>13</v>
      </c>
      <c r="I28" s="22">
        <f t="shared" si="1"/>
        <v>15.51</v>
      </c>
      <c r="J28" s="25">
        <f t="shared" si="2"/>
        <v>1998.15</v>
      </c>
    </row>
    <row r="29" spans="1:10" ht="57.6">
      <c r="A29" s="17" t="s">
        <v>79</v>
      </c>
      <c r="B29" s="18" t="s">
        <v>31</v>
      </c>
      <c r="C29" s="19" t="s">
        <v>80</v>
      </c>
      <c r="D29" s="20" t="s">
        <v>81</v>
      </c>
      <c r="E29" s="21" t="s">
        <v>40</v>
      </c>
      <c r="F29" s="22">
        <v>16.739999999999998</v>
      </c>
      <c r="G29" s="23">
        <v>36.56</v>
      </c>
      <c r="H29" s="24" t="s">
        <v>13</v>
      </c>
      <c r="I29" s="22">
        <f t="shared" si="1"/>
        <v>44.6</v>
      </c>
      <c r="J29" s="25">
        <f t="shared" si="2"/>
        <v>746.6</v>
      </c>
    </row>
    <row r="30" spans="1:10" ht="43.2">
      <c r="A30" s="17" t="s">
        <v>82</v>
      </c>
      <c r="B30" s="18" t="s">
        <v>31</v>
      </c>
      <c r="C30" s="19" t="s">
        <v>109</v>
      </c>
      <c r="D30" s="20" t="s">
        <v>110</v>
      </c>
      <c r="E30" s="21" t="s">
        <v>61</v>
      </c>
      <c r="F30" s="22">
        <v>1.57</v>
      </c>
      <c r="G30" s="23">
        <v>1024.76</v>
      </c>
      <c r="H30" s="24" t="s">
        <v>13</v>
      </c>
      <c r="I30" s="22">
        <f t="shared" si="1"/>
        <v>1250.21</v>
      </c>
      <c r="J30" s="25">
        <f t="shared" si="2"/>
        <v>1962.83</v>
      </c>
    </row>
    <row r="31" spans="1:10" ht="28.8">
      <c r="A31" s="17" t="s">
        <v>85</v>
      </c>
      <c r="B31" s="18" t="s">
        <v>31</v>
      </c>
      <c r="C31" s="19" t="s">
        <v>86</v>
      </c>
      <c r="D31" s="20" t="s">
        <v>87</v>
      </c>
      <c r="E31" s="21" t="s">
        <v>55</v>
      </c>
      <c r="F31" s="22">
        <v>5.8</v>
      </c>
      <c r="G31" s="23">
        <v>119.35</v>
      </c>
      <c r="H31" s="24" t="s">
        <v>13</v>
      </c>
      <c r="I31" s="22">
        <f t="shared" si="1"/>
        <v>145.61000000000001</v>
      </c>
      <c r="J31" s="25">
        <f t="shared" si="2"/>
        <v>844.54</v>
      </c>
    </row>
    <row r="32" spans="1:10" ht="57.6">
      <c r="A32" s="17" t="s">
        <v>88</v>
      </c>
      <c r="B32" s="18" t="s">
        <v>31</v>
      </c>
      <c r="C32" s="19" t="s">
        <v>89</v>
      </c>
      <c r="D32" s="20" t="s">
        <v>111</v>
      </c>
      <c r="E32" s="21" t="s">
        <v>40</v>
      </c>
      <c r="F32" s="22">
        <v>4.29</v>
      </c>
      <c r="G32" s="23">
        <v>12.15</v>
      </c>
      <c r="H32" s="24" t="s">
        <v>13</v>
      </c>
      <c r="I32" s="22">
        <f t="shared" si="1"/>
        <v>14.82</v>
      </c>
      <c r="J32" s="25">
        <f>ROUND(F32*I32,2)</f>
        <v>63.58</v>
      </c>
    </row>
    <row r="33" spans="1:10">
      <c r="A33" s="26"/>
      <c r="B33" s="27"/>
      <c r="C33" s="27"/>
      <c r="D33" s="27"/>
      <c r="E33" s="27"/>
      <c r="F33" s="27"/>
      <c r="G33" s="27"/>
      <c r="H33" s="27"/>
      <c r="I33" s="27"/>
      <c r="J33" s="28"/>
    </row>
    <row r="36" spans="1:10">
      <c r="A36" s="29" t="s">
        <v>90</v>
      </c>
      <c r="C36" s="64" t="s">
        <v>91</v>
      </c>
      <c r="D36" s="64"/>
      <c r="E36" s="64"/>
      <c r="F36" s="64"/>
      <c r="G36" s="64"/>
      <c r="H36" s="64"/>
      <c r="I36" s="64"/>
      <c r="J36" s="64"/>
    </row>
    <row r="38" spans="1:10">
      <c r="A38" s="30" t="s">
        <v>92</v>
      </c>
      <c r="J38" s="31"/>
    </row>
    <row r="39" spans="1:10">
      <c r="A39" s="65"/>
      <c r="B39" s="65"/>
      <c r="C39" s="65"/>
      <c r="D39" s="65"/>
      <c r="E39" s="65"/>
      <c r="F39" s="65"/>
      <c r="G39" s="65"/>
      <c r="H39" s="65"/>
      <c r="I39" s="65"/>
      <c r="J39" s="65"/>
    </row>
    <row r="40" spans="1:10">
      <c r="A40" s="65"/>
      <c r="B40" s="65"/>
      <c r="C40" s="65"/>
      <c r="D40" s="65"/>
      <c r="E40" s="65"/>
      <c r="F40" s="65"/>
      <c r="G40" s="65"/>
      <c r="H40" s="65"/>
      <c r="I40" s="65"/>
      <c r="J40" s="65"/>
    </row>
    <row r="41" spans="1:10">
      <c r="A41" s="65"/>
      <c r="B41" s="65"/>
      <c r="C41" s="65"/>
      <c r="D41" s="65"/>
      <c r="E41" s="65"/>
      <c r="F41" s="65"/>
      <c r="G41" s="65"/>
      <c r="H41" s="65"/>
      <c r="I41" s="65"/>
      <c r="J41" s="65"/>
    </row>
    <row r="42" spans="1:10">
      <c r="A42" s="32"/>
      <c r="B42" s="32"/>
      <c r="C42" s="32"/>
      <c r="D42" s="32"/>
      <c r="E42" s="32"/>
      <c r="F42" s="32"/>
      <c r="G42" s="32"/>
      <c r="H42" s="32"/>
      <c r="I42" s="32"/>
      <c r="J42" s="32"/>
    </row>
    <row r="43" spans="1:10">
      <c r="A43" s="66" t="s">
        <v>93</v>
      </c>
      <c r="B43" s="66"/>
      <c r="C43" s="66"/>
      <c r="D43" s="66"/>
      <c r="E43" s="66"/>
      <c r="F43" s="66"/>
      <c r="G43" s="66"/>
      <c r="H43" s="66"/>
      <c r="I43" s="66"/>
      <c r="J43" s="66"/>
    </row>
    <row r="44" spans="1:10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</row>
    <row r="46" spans="1:10">
      <c r="A46" s="60" t="s">
        <v>18</v>
      </c>
      <c r="B46" s="60"/>
      <c r="C46" s="60"/>
      <c r="E46" s="33"/>
      <c r="F46" s="33"/>
      <c r="G46" s="33"/>
      <c r="H46" s="33"/>
      <c r="I46" s="34"/>
    </row>
    <row r="47" spans="1:10">
      <c r="A47" s="35" t="s">
        <v>95</v>
      </c>
      <c r="E47" s="36" t="s">
        <v>96</v>
      </c>
      <c r="F47" s="36"/>
      <c r="G47" s="36"/>
      <c r="H47" s="36"/>
    </row>
    <row r="48" spans="1:10">
      <c r="E48" s="37" t="s">
        <v>97</v>
      </c>
      <c r="F48" s="38" t="s">
        <v>98</v>
      </c>
      <c r="H48" s="39"/>
    </row>
    <row r="49" spans="1:8">
      <c r="A49" s="61">
        <v>45032</v>
      </c>
      <c r="B49" s="61"/>
      <c r="C49" s="61"/>
      <c r="E49" s="37" t="s">
        <v>100</v>
      </c>
      <c r="F49" s="38" t="s">
        <v>99</v>
      </c>
      <c r="G49" s="39"/>
      <c r="H49" s="39"/>
    </row>
    <row r="50" spans="1:8">
      <c r="A50" s="40" t="s">
        <v>101</v>
      </c>
      <c r="B50" s="41"/>
      <c r="C50" s="41"/>
      <c r="E50" s="37" t="s">
        <v>102</v>
      </c>
      <c r="F50" s="38">
        <v>0</v>
      </c>
      <c r="G50" s="39"/>
      <c r="H50" s="39"/>
    </row>
  </sheetData>
  <mergeCells count="15">
    <mergeCell ref="A44:J44"/>
    <mergeCell ref="A46:C46"/>
    <mergeCell ref="A49:C49"/>
    <mergeCell ref="A8:B8"/>
    <mergeCell ref="E8:G8"/>
    <mergeCell ref="A14:D14"/>
    <mergeCell ref="C36:J36"/>
    <mergeCell ref="A39:J41"/>
    <mergeCell ref="A43:J43"/>
    <mergeCell ref="A4:B4"/>
    <mergeCell ref="E4:J4"/>
    <mergeCell ref="A5:B5"/>
    <mergeCell ref="E5:J5"/>
    <mergeCell ref="A7:B7"/>
    <mergeCell ref="E7:G7"/>
  </mergeCells>
  <conditionalFormatting sqref="A8:B8">
    <cfRule type="expression" dxfId="35" priority="36" stopIfTrue="1">
      <formula>ISERROR(INDIRECT($F$9))</formula>
    </cfRule>
  </conditionalFormatting>
  <conditionalFormatting sqref="E7:H8">
    <cfRule type="expression" dxfId="34" priority="35" stopIfTrue="1">
      <formula>TIPOORCAMENTO="Proposto"</formula>
    </cfRule>
  </conditionalFormatting>
  <conditionalFormatting sqref="E9:H9">
    <cfRule type="expression" dxfId="33" priority="34" stopIfTrue="1">
      <formula>TIPOORCAMENTO="Proposto"</formula>
    </cfRule>
  </conditionalFormatting>
  <conditionalFormatting sqref="A15:A32 D15:D32 I15:J32">
    <cfRule type="expression" dxfId="32" priority="32" stopIfTrue="1">
      <formula>$C15=1</formula>
    </cfRule>
    <cfRule type="expression" dxfId="31" priority="33" stopIfTrue="1">
      <formula>OR($C15=0,$C15=2,$C15=3,$C15=4)</formula>
    </cfRule>
  </conditionalFormatting>
  <conditionalFormatting sqref="G15:H32">
    <cfRule type="expression" dxfId="30" priority="29" stopIfTrue="1">
      <formula>$C15=1</formula>
    </cfRule>
    <cfRule type="expression" dxfId="29" priority="30" stopIfTrue="1">
      <formula>OR($C15=0,$C15=2,$C15=3,$C15=4)</formula>
    </cfRule>
    <cfRule type="expression" dxfId="28" priority="31" stopIfTrue="1">
      <formula>AND(TIPOORCAMENTO="Licitado",$C15&lt;&gt;"L",$C15&lt;&gt;-1)</formula>
    </cfRule>
  </conditionalFormatting>
  <conditionalFormatting sqref="B15:C32 E15:F32">
    <cfRule type="expression" dxfId="27" priority="27" stopIfTrue="1">
      <formula>$C15=1</formula>
    </cfRule>
    <cfRule type="expression" dxfId="26" priority="28" stopIfTrue="1">
      <formula>OR($C15=0,$C15=2,$C15=3,$C15=4)</formula>
    </cfRule>
  </conditionalFormatting>
  <conditionalFormatting sqref="C28:C32">
    <cfRule type="expression" dxfId="25" priority="25" stopIfTrue="1">
      <formula>$C28=1</formula>
    </cfRule>
    <cfRule type="expression" dxfId="24" priority="26" stopIfTrue="1">
      <formula>OR($C28=0,$C28=2,$C28=3,$C28=4)</formula>
    </cfRule>
  </conditionalFormatting>
  <conditionalFormatting sqref="C28:C32">
    <cfRule type="expression" dxfId="23" priority="23" stopIfTrue="1">
      <formula>$C28=1</formula>
    </cfRule>
    <cfRule type="expression" dxfId="22" priority="24" stopIfTrue="1">
      <formula>OR($C28=0,$C28=2,$C28=3,$C28=4)</formula>
    </cfRule>
  </conditionalFormatting>
  <conditionalFormatting sqref="D32">
    <cfRule type="expression" dxfId="21" priority="21" stopIfTrue="1">
      <formula>$C32=1</formula>
    </cfRule>
    <cfRule type="expression" dxfId="20" priority="22" stopIfTrue="1">
      <formula>OR($C32=0,$C32=2,$C32=3,$C32=4)</formula>
    </cfRule>
  </conditionalFormatting>
  <conditionalFormatting sqref="C32">
    <cfRule type="expression" dxfId="19" priority="19" stopIfTrue="1">
      <formula>$C32=1</formula>
    </cfRule>
    <cfRule type="expression" dxfId="18" priority="20" stopIfTrue="1">
      <formula>OR($C32=0,$C32=2,$C32=3,$C32=4)</formula>
    </cfRule>
  </conditionalFormatting>
  <conditionalFormatting sqref="C32">
    <cfRule type="expression" dxfId="17" priority="17" stopIfTrue="1">
      <formula>$C32=1</formula>
    </cfRule>
    <cfRule type="expression" dxfId="16" priority="18" stopIfTrue="1">
      <formula>OR($C32=0,$C32=2,$C32=3,$C32=4)</formula>
    </cfRule>
  </conditionalFormatting>
  <conditionalFormatting sqref="C32">
    <cfRule type="expression" dxfId="15" priority="15" stopIfTrue="1">
      <formula>$C32=1</formula>
    </cfRule>
    <cfRule type="expression" dxfId="14" priority="16" stopIfTrue="1">
      <formula>OR($C32=0,$C32=2,$C32=3,$C32=4)</formula>
    </cfRule>
  </conditionalFormatting>
  <conditionalFormatting sqref="C32">
    <cfRule type="expression" dxfId="13" priority="13" stopIfTrue="1">
      <formula>$C32=1</formula>
    </cfRule>
    <cfRule type="expression" dxfId="12" priority="14" stopIfTrue="1">
      <formula>OR($C32=0,$C32=2,$C32=3,$C32=4)</formula>
    </cfRule>
  </conditionalFormatting>
  <conditionalFormatting sqref="J23:J32">
    <cfRule type="expression" dxfId="11" priority="11" stopIfTrue="1">
      <formula>$C23=1</formula>
    </cfRule>
    <cfRule type="expression" dxfId="10" priority="12" stopIfTrue="1">
      <formula>OR($C23=0,$C23=2,$C23=3,$C23=4)</formula>
    </cfRule>
  </conditionalFormatting>
  <conditionalFormatting sqref="J22">
    <cfRule type="expression" dxfId="9" priority="9" stopIfTrue="1">
      <formula>$C22=1</formula>
    </cfRule>
    <cfRule type="expression" dxfId="8" priority="10" stopIfTrue="1">
      <formula>OR($C22=0,$C22=2,$C22=3,$C22=4)</formula>
    </cfRule>
  </conditionalFormatting>
  <conditionalFormatting sqref="J15:J21">
    <cfRule type="expression" dxfId="7" priority="7" stopIfTrue="1">
      <formula>$C15=1</formula>
    </cfRule>
    <cfRule type="expression" dxfId="6" priority="8" stopIfTrue="1">
      <formula>OR($C15=0,$C15=2,$C15=3,$C15=4)</formula>
    </cfRule>
  </conditionalFormatting>
  <conditionalFormatting sqref="I17:I19">
    <cfRule type="expression" dxfId="5" priority="5" stopIfTrue="1">
      <formula>$C17=1</formula>
    </cfRule>
    <cfRule type="expression" dxfId="4" priority="6" stopIfTrue="1">
      <formula>OR($C17=0,$C17=2,$C17=3,$C17=4)</formula>
    </cfRule>
  </conditionalFormatting>
  <conditionalFormatting sqref="I21">
    <cfRule type="expression" dxfId="3" priority="3" stopIfTrue="1">
      <formula>$C21=1</formula>
    </cfRule>
    <cfRule type="expression" dxfId="2" priority="4" stopIfTrue="1">
      <formula>OR($C21=0,$C21=2,$C21=3,$C21=4)</formula>
    </cfRule>
  </conditionalFormatting>
  <conditionalFormatting sqref="I23:I32">
    <cfRule type="expression" dxfId="1" priority="1" stopIfTrue="1">
      <formula>$C23=1</formula>
    </cfRule>
    <cfRule type="expression" dxfId="0" priority="2" stopIfTrue="1">
      <formula>OR($C23=0,$C23=2,$C23=3,$C23=4)</formula>
    </cfRule>
  </conditionalFormatting>
  <dataValidations xWindow="1097" yWindow="862" count="5">
    <dataValidation allowBlank="1" showInputMessage="1" showErrorMessage="1" prompt="Para Orçamento Proposto, o Preço Unitário é resultado do produto do Custo Unitário pelo BDI._x000a_Para Orçamento Licitado, deve ser preenchido na Coluna AL." sqref="I15:I32"/>
    <dataValidation allowBlank="1" showInputMessage="1" showErrorMessage="1" prompt="A entrada de quantidades é feita na coluna AJ se acompanhamento por BM, ou na aba &quot;Memória de Cálculo/PLQ&quot; se acompanhamento por PLE." sqref="F15:F32"/>
    <dataValidation type="list" errorStyle="warning" allowBlank="1" showErrorMessage="1" errorTitle="Aviso BDI" error="Selecione um dos 3 BDI da lista._x000a__x000a_Caso tenha mais de 3 BDI nesta Planilha Orçamentária digite apenas valor percentual." sqref="H15:H32">
      <mc:AlternateContent xmlns:x12ac="http://schemas.microsoft.com/office/spreadsheetml/2011/1/ac" xmlns:mc="http://schemas.openxmlformats.org/markup-compatibility/2006">
        <mc:Choice Requires="x12ac">
          <x12ac:list>BDI 1,BDI 2,BDI 3,"0,00%"</x12ac:list>
        </mc:Choice>
        <mc:Fallback>
          <formula1>"BDI 1,BDI 2,BDI 3,0,00%"</formula1>
        </mc:Fallback>
      </mc:AlternateContent>
      <formula2>0</formula2>
    </dataValidation>
    <dataValidation type="list" allowBlank="1" sqref="B15:B32">
      <formula1>"SINAPI,SINAPI-I,SICRO,Composição,Cotação"</formula1>
      <formula2>0</formula2>
    </dataValidation>
    <dataValidation type="decimal" operator="greaterThan" allowBlank="1" showErrorMessage="1" error="Apenas números decimais maiores que zero." sqref="G15:G32">
      <formula1>0</formula1>
      <formula2>0</formula2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PO DIAMANTE</vt:lpstr>
      <vt:lpstr>PO BARREIRO</vt:lpstr>
      <vt:lpstr>Plan3</vt:lpstr>
      <vt:lpstr>BDI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2023-04-16T19:26:19Z</dcterms:created>
  <dcterms:modified xsi:type="dcterms:W3CDTF">2023-04-18T12:04:55Z</dcterms:modified>
</cp:coreProperties>
</file>